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grupo\Desktop\"/>
    </mc:Choice>
  </mc:AlternateContent>
  <xr:revisionPtr revIDLastSave="0" documentId="13_ncr:1_{C97051F8-9620-4F1F-8697-083303EB833C}" xr6:coauthVersionLast="47" xr6:coauthVersionMax="47" xr10:uidLastSave="{00000000-0000-0000-0000-000000000000}"/>
  <bookViews>
    <workbookView xWindow="-108" yWindow="-108" windowWidth="23256" windowHeight="12456" tabRatio="1000" activeTab="5" xr2:uid="{97FF2778-97FA-45EC-B37D-545C5A77467D}"/>
  </bookViews>
  <sheets>
    <sheet name="Gestiòn Conservaciòn Patrimonio" sheetId="12" r:id="rId1"/>
    <sheet name="Gestiòn Fomento Arte y cultura" sheetId="13" r:id="rId2"/>
    <sheet name="Gestiòn de Economia Cultural" sheetId="14" r:id="rId3"/>
    <sheet name="Gestiòn Juridica y Contractual" sheetId="1" r:id="rId4"/>
    <sheet name="Gestiòn Documental" sheetId="2" r:id="rId5"/>
    <sheet name="Seguimiento y Evaluaciòn" sheetId="3" r:id="rId6"/>
    <sheet name="Atenciòn al ciudadano" sheetId="4" r:id="rId7"/>
    <sheet name="Talento Humano " sheetId="5" r:id="rId8"/>
    <sheet name="Planeaciòn y gestiòn Institucio" sheetId="6" r:id="rId9"/>
    <sheet name="Administrativo y Financieros" sheetId="7" r:id="rId10"/>
    <sheet name="Tec de la informaciòn" sheetId="8" r:id="rId11"/>
    <sheet name="Gestiòn de Comunincaciones Estr" sheetId="9" r:id="rId12"/>
    <sheet name="Direccionamiento Estratègico" sheetId="10" r:id="rId13"/>
    <sheet name="Sistemas integrados de gestiòn" sheetId="11" r:id="rId14"/>
  </sheets>
  <externalReferences>
    <externalReference r:id="rId15"/>
    <externalReference r:id="rId16"/>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11" i="14" l="1"/>
  <c r="K9" i="14" l="1"/>
  <c r="L9" i="14" s="1"/>
  <c r="AF9" i="14" s="1"/>
  <c r="AG9" i="14" s="1"/>
  <c r="AI9" i="14" s="1"/>
  <c r="AJ9" i="14" s="1"/>
  <c r="AM9" i="14"/>
  <c r="AO9" i="14"/>
  <c r="AQ9" i="14"/>
  <c r="AS9" i="14"/>
  <c r="AU9" i="14"/>
  <c r="AW9" i="14"/>
  <c r="AY9" i="14"/>
  <c r="BC9" i="14"/>
  <c r="BH9" i="14"/>
  <c r="AM10" i="14"/>
  <c r="AO10" i="14"/>
  <c r="AQ10" i="14"/>
  <c r="AS10" i="14"/>
  <c r="AU10" i="14"/>
  <c r="AW10" i="14"/>
  <c r="AY10" i="14"/>
  <c r="BC10" i="14"/>
  <c r="K11" i="14"/>
  <c r="L11" i="14" s="1"/>
  <c r="AF11" i="14" s="1"/>
  <c r="AG11" i="14" s="1"/>
  <c r="AM11" i="14"/>
  <c r="AO11" i="14"/>
  <c r="AQ11" i="14"/>
  <c r="AS11" i="14"/>
  <c r="AU11" i="14"/>
  <c r="AW11" i="14"/>
  <c r="AY11" i="14"/>
  <c r="BC11" i="14"/>
  <c r="AM12" i="14"/>
  <c r="AO12" i="14"/>
  <c r="AQ12" i="14"/>
  <c r="AS12" i="14"/>
  <c r="AU12" i="14"/>
  <c r="AW12" i="14"/>
  <c r="AY12" i="14"/>
  <c r="BC12" i="14"/>
  <c r="B22" i="14"/>
  <c r="B27" i="14"/>
  <c r="BA10" i="14" l="1"/>
  <c r="AZ10" i="14" s="1"/>
  <c r="BD10" i="14" s="1"/>
  <c r="BE10" i="14" s="1"/>
  <c r="BA11" i="14"/>
  <c r="AZ11" i="14" s="1"/>
  <c r="BD11" i="14" s="1"/>
  <c r="BE11" i="14" s="1"/>
  <c r="BA12" i="14"/>
  <c r="AZ12" i="14" s="1"/>
  <c r="BD12" i="14" s="1"/>
  <c r="BE12" i="14" s="1"/>
  <c r="BA9" i="14"/>
  <c r="AZ9" i="14" s="1"/>
  <c r="BD9" i="14" s="1"/>
  <c r="BE9" i="14" s="1"/>
  <c r="BI9" i="14" s="1"/>
  <c r="AH11" i="14"/>
  <c r="BH11" i="14" s="1"/>
  <c r="AI11" i="14"/>
  <c r="BG11" i="14" a="1"/>
  <c r="BG11" i="14" s="1"/>
  <c r="BF11" i="14" s="1"/>
  <c r="BI11" i="14" l="1"/>
  <c r="BG9" i="14" a="1"/>
  <c r="BG9" i="14" s="1"/>
  <c r="BF9" i="14" s="1"/>
  <c r="BJ11" i="14"/>
  <c r="BJ9" i="14" l="1"/>
  <c r="B29" i="13" l="1"/>
  <c r="B24" i="13"/>
  <c r="BC14" i="13"/>
  <c r="AY14" i="13"/>
  <c r="AW14" i="13"/>
  <c r="AU14" i="13"/>
  <c r="AS14" i="13"/>
  <c r="AQ14" i="13"/>
  <c r="AO14" i="13"/>
  <c r="AM14" i="13"/>
  <c r="BC13" i="13"/>
  <c r="AY13" i="13"/>
  <c r="AW13" i="13"/>
  <c r="AU13" i="13"/>
  <c r="AS13" i="13"/>
  <c r="AQ13" i="13"/>
  <c r="AO13" i="13"/>
  <c r="AM13" i="13"/>
  <c r="K13" i="13"/>
  <c r="L13" i="13" s="1"/>
  <c r="AF13" i="13" s="1"/>
  <c r="AG13" i="13" s="1"/>
  <c r="BC12" i="13"/>
  <c r="AY12" i="13"/>
  <c r="AW12" i="13"/>
  <c r="AU12" i="13"/>
  <c r="AS12" i="13"/>
  <c r="AQ12" i="13"/>
  <c r="AO12" i="13"/>
  <c r="AM12" i="13"/>
  <c r="K12" i="13"/>
  <c r="L12" i="13" s="1"/>
  <c r="AF12" i="13" s="1"/>
  <c r="AG12" i="13" s="1"/>
  <c r="BC11" i="13"/>
  <c r="AY11" i="13"/>
  <c r="AW11" i="13"/>
  <c r="AU11" i="13"/>
  <c r="AS11" i="13"/>
  <c r="AQ11" i="13"/>
  <c r="AO11" i="13"/>
  <c r="AM11" i="13"/>
  <c r="K11" i="13"/>
  <c r="L11" i="13" s="1"/>
  <c r="AF11" i="13" s="1"/>
  <c r="AG11" i="13" s="1"/>
  <c r="BC10" i="13"/>
  <c r="AY10" i="13"/>
  <c r="AW10" i="13"/>
  <c r="AU10" i="13"/>
  <c r="AS10" i="13"/>
  <c r="AQ10" i="13"/>
  <c r="AO10" i="13"/>
  <c r="AM10" i="13"/>
  <c r="BC9" i="13"/>
  <c r="AY9" i="13"/>
  <c r="AW9" i="13"/>
  <c r="AU9" i="13"/>
  <c r="AS9" i="13"/>
  <c r="AQ9" i="13"/>
  <c r="AO9" i="13"/>
  <c r="AM9" i="13"/>
  <c r="AF9" i="13"/>
  <c r="AG9" i="13" s="1"/>
  <c r="K9" i="13"/>
  <c r="L9" i="13" s="1"/>
  <c r="B28" i="12"/>
  <c r="B23" i="12"/>
  <c r="BC14" i="12"/>
  <c r="AY14" i="12"/>
  <c r="AW14" i="12"/>
  <c r="AU14" i="12"/>
  <c r="AS14" i="12"/>
  <c r="AQ14" i="12"/>
  <c r="AO14" i="12"/>
  <c r="AM14" i="12"/>
  <c r="BC13" i="12"/>
  <c r="AY13" i="12"/>
  <c r="AW13" i="12"/>
  <c r="AU13" i="12"/>
  <c r="AS13" i="12"/>
  <c r="AQ13" i="12"/>
  <c r="AO13" i="12"/>
  <c r="AM13" i="12"/>
  <c r="AF13" i="12"/>
  <c r="AG13" i="12" s="1"/>
  <c r="K13" i="12"/>
  <c r="L13" i="12" s="1"/>
  <c r="BC12" i="12"/>
  <c r="AY12" i="12"/>
  <c r="AW12" i="12"/>
  <c r="AU12" i="12"/>
  <c r="AS12" i="12"/>
  <c r="AQ12" i="12"/>
  <c r="AO12" i="12"/>
  <c r="AM12" i="12"/>
  <c r="BC11" i="12"/>
  <c r="AY11" i="12"/>
  <c r="AW11" i="12"/>
  <c r="AU11" i="12"/>
  <c r="AS11" i="12"/>
  <c r="AQ11" i="12"/>
  <c r="AO11" i="12"/>
  <c r="AM11" i="12"/>
  <c r="AF11" i="12"/>
  <c r="AG11" i="12" s="1"/>
  <c r="K11" i="12"/>
  <c r="L11" i="12" s="1"/>
  <c r="BC10" i="12"/>
  <c r="AY10" i="12"/>
  <c r="AW10" i="12"/>
  <c r="AU10" i="12"/>
  <c r="AS10" i="12"/>
  <c r="AQ10" i="12"/>
  <c r="AO10" i="12"/>
  <c r="AM10" i="12"/>
  <c r="BC9" i="12"/>
  <c r="AY9" i="12"/>
  <c r="AW9" i="12"/>
  <c r="AU9" i="12"/>
  <c r="AS9" i="12"/>
  <c r="AQ9" i="12"/>
  <c r="AO9" i="12"/>
  <c r="AM9" i="12"/>
  <c r="AF9" i="12"/>
  <c r="AG9" i="12" s="1"/>
  <c r="K9" i="12"/>
  <c r="L9" i="12" s="1"/>
  <c r="B25" i="11"/>
  <c r="B15" i="11" s="1"/>
  <c r="B20" i="11"/>
  <c r="BC10" i="11"/>
  <c r="AY10" i="11"/>
  <c r="AW10" i="11"/>
  <c r="AU10" i="11"/>
  <c r="AS10" i="11"/>
  <c r="AQ10" i="11"/>
  <c r="AO10" i="11"/>
  <c r="AM10" i="11"/>
  <c r="BC9" i="11"/>
  <c r="AY9" i="11"/>
  <c r="AW9" i="11"/>
  <c r="AU9" i="11"/>
  <c r="AS9" i="11"/>
  <c r="AQ9" i="11"/>
  <c r="AO9" i="11"/>
  <c r="AM9" i="11"/>
  <c r="AF9" i="11"/>
  <c r="AG9" i="11" s="1"/>
  <c r="K9" i="11"/>
  <c r="L9" i="11" s="1"/>
  <c r="B26" i="10"/>
  <c r="B21" i="10"/>
  <c r="BC10" i="10"/>
  <c r="AY10" i="10"/>
  <c r="AW10" i="10"/>
  <c r="AU10" i="10"/>
  <c r="AS10" i="10"/>
  <c r="AQ10" i="10"/>
  <c r="AO10" i="10"/>
  <c r="AM10" i="10"/>
  <c r="BC9" i="10"/>
  <c r="AY9" i="10"/>
  <c r="AW9" i="10"/>
  <c r="AU9" i="10"/>
  <c r="AS9" i="10"/>
  <c r="AQ9" i="10"/>
  <c r="AO9" i="10"/>
  <c r="AM9" i="10"/>
  <c r="AF9" i="10"/>
  <c r="AG9" i="10" s="1"/>
  <c r="K9" i="10"/>
  <c r="L9" i="10" s="1"/>
  <c r="BA9" i="10" l="1"/>
  <c r="AZ9" i="10" s="1"/>
  <c r="BD9" i="10" s="1"/>
  <c r="BE9" i="10" s="1"/>
  <c r="BG9" i="10" s="1" a="1"/>
  <c r="BG9" i="10" s="1"/>
  <c r="BF9" i="10" s="1"/>
  <c r="BA12" i="13"/>
  <c r="AZ12" i="13" s="1"/>
  <c r="BD12" i="13" s="1"/>
  <c r="BE12" i="13" s="1"/>
  <c r="BI12" i="13" s="1"/>
  <c r="BA11" i="13"/>
  <c r="AZ11" i="13" s="1"/>
  <c r="BD11" i="13" s="1"/>
  <c r="BE11" i="13" s="1"/>
  <c r="BA13" i="13"/>
  <c r="AZ13" i="13" s="1"/>
  <c r="BD13" i="13" s="1"/>
  <c r="BE13" i="13" s="1"/>
  <c r="BG13" i="13" s="1" a="1"/>
  <c r="BG13" i="13" s="1"/>
  <c r="BF13" i="13" s="1"/>
  <c r="BA10" i="13"/>
  <c r="AZ10" i="13" s="1"/>
  <c r="BD10" i="13" s="1"/>
  <c r="BE10" i="13" s="1"/>
  <c r="BA9" i="13"/>
  <c r="AZ9" i="13" s="1"/>
  <c r="BD9" i="13" s="1"/>
  <c r="BE9" i="13" s="1"/>
  <c r="BA14" i="13"/>
  <c r="AZ14" i="13" s="1"/>
  <c r="BD14" i="13" s="1"/>
  <c r="BE14" i="13" s="1"/>
  <c r="BG12" i="13" a="1"/>
  <c r="BG12" i="13" s="1"/>
  <c r="BF12" i="13" s="1"/>
  <c r="AI12" i="13"/>
  <c r="AH12" i="13"/>
  <c r="BH12" i="13" s="1"/>
  <c r="AH13" i="13"/>
  <c r="BH13" i="13" s="1"/>
  <c r="AI13" i="13"/>
  <c r="AH11" i="13"/>
  <c r="BH11" i="13" s="1"/>
  <c r="AI11" i="13"/>
  <c r="BI11" i="13"/>
  <c r="BG11" i="13" a="1"/>
  <c r="BG11" i="13" s="1"/>
  <c r="BF11" i="13" s="1"/>
  <c r="AH9" i="13"/>
  <c r="BH9" i="13" s="1"/>
  <c r="AI9" i="13"/>
  <c r="BA9" i="12"/>
  <c r="AZ9" i="12" s="1"/>
  <c r="BD9" i="12" s="1"/>
  <c r="BE9" i="12" s="1"/>
  <c r="BA12" i="12"/>
  <c r="AZ12" i="12" s="1"/>
  <c r="BD12" i="12" s="1"/>
  <c r="BE12" i="12" s="1"/>
  <c r="BA10" i="12"/>
  <c r="AZ10" i="12" s="1"/>
  <c r="BD10" i="12" s="1"/>
  <c r="BE10" i="12" s="1"/>
  <c r="BA13" i="12"/>
  <c r="AZ13" i="12" s="1"/>
  <c r="BD13" i="12" s="1"/>
  <c r="BE13" i="12" s="1"/>
  <c r="BG13" i="12" s="1" a="1"/>
  <c r="BG13" i="12" s="1"/>
  <c r="BF13" i="12" s="1"/>
  <c r="BA11" i="12"/>
  <c r="AZ11" i="12" s="1"/>
  <c r="BD11" i="12" s="1"/>
  <c r="BE11" i="12" s="1"/>
  <c r="BA14" i="12"/>
  <c r="AZ14" i="12" s="1"/>
  <c r="BD14" i="12" s="1"/>
  <c r="BE14" i="12" s="1"/>
  <c r="AI13" i="12"/>
  <c r="AH13" i="12"/>
  <c r="BH13" i="12" s="1"/>
  <c r="AI9" i="12"/>
  <c r="AH9" i="12"/>
  <c r="BH9" i="12" s="1"/>
  <c r="AI11" i="12"/>
  <c r="AH11" i="12"/>
  <c r="BH11" i="12" s="1"/>
  <c r="BA9" i="11"/>
  <c r="AZ9" i="11" s="1"/>
  <c r="BD9" i="11" s="1"/>
  <c r="BE9" i="11" s="1"/>
  <c r="BG9" i="11" s="1" a="1"/>
  <c r="BG9" i="11" s="1"/>
  <c r="BF9" i="11" s="1"/>
  <c r="BA10" i="11"/>
  <c r="AZ10" i="11" s="1"/>
  <c r="BD10" i="11" s="1"/>
  <c r="BE10" i="11" s="1"/>
  <c r="AI9" i="11"/>
  <c r="AH9" i="11"/>
  <c r="BH9" i="11" s="1"/>
  <c r="BA10" i="10"/>
  <c r="AZ10" i="10" s="1"/>
  <c r="BD10" i="10" s="1"/>
  <c r="BE10" i="10" s="1"/>
  <c r="AI9" i="10"/>
  <c r="AH9" i="10"/>
  <c r="BH9" i="10" s="1"/>
  <c r="BI9" i="10" l="1"/>
  <c r="BI9" i="13"/>
  <c r="BI9" i="11"/>
  <c r="BJ9" i="11" s="1"/>
  <c r="AJ11" i="13"/>
  <c r="BI13" i="13"/>
  <c r="BJ13" i="13" s="1"/>
  <c r="BG9" i="13" a="1"/>
  <c r="BG9" i="13" s="1"/>
  <c r="BF9" i="13" s="1"/>
  <c r="AJ9" i="13"/>
  <c r="BJ11" i="13"/>
  <c r="AJ13" i="13"/>
  <c r="AJ12" i="13"/>
  <c r="BJ12" i="13"/>
  <c r="BI9" i="12"/>
  <c r="BG9" i="12" a="1"/>
  <c r="BG9" i="12" s="1"/>
  <c r="BF9" i="12" s="1"/>
  <c r="BI13" i="12"/>
  <c r="BJ13" i="12" s="1"/>
  <c r="BI11" i="12"/>
  <c r="AJ13" i="12"/>
  <c r="BG11" i="12" a="1"/>
  <c r="BG11" i="12" s="1"/>
  <c r="BF11" i="12" s="1"/>
  <c r="AJ11" i="12"/>
  <c r="AJ9" i="12"/>
  <c r="AJ9" i="11"/>
  <c r="AJ9" i="10"/>
  <c r="BJ9" i="10"/>
  <c r="BJ9" i="13" l="1"/>
  <c r="BJ9" i="12"/>
  <c r="BJ11" i="12"/>
  <c r="BC12" i="9" l="1"/>
  <c r="AY12" i="9"/>
  <c r="AW12" i="9"/>
  <c r="AU12" i="9"/>
  <c r="AS12" i="9"/>
  <c r="AQ12" i="9"/>
  <c r="AO12" i="9"/>
  <c r="AM12" i="9"/>
  <c r="BC11" i="9"/>
  <c r="AY11" i="9"/>
  <c r="AW11" i="9"/>
  <c r="AU11" i="9"/>
  <c r="AS11" i="9"/>
  <c r="AQ11" i="9"/>
  <c r="AO11" i="9"/>
  <c r="AM11" i="9"/>
  <c r="AF11" i="9"/>
  <c r="AG11" i="9" s="1"/>
  <c r="K11" i="9"/>
  <c r="L11" i="9" s="1"/>
  <c r="B22" i="9"/>
  <c r="B19" i="9"/>
  <c r="B15" i="9"/>
  <c r="BC10" i="9"/>
  <c r="AY10" i="9"/>
  <c r="AW10" i="9"/>
  <c r="AU10" i="9"/>
  <c r="AS10" i="9"/>
  <c r="AQ10" i="9"/>
  <c r="AO10" i="9"/>
  <c r="AM10" i="9"/>
  <c r="BC9" i="9"/>
  <c r="AY9" i="9"/>
  <c r="AW9" i="9"/>
  <c r="AU9" i="9"/>
  <c r="AS9" i="9"/>
  <c r="AQ9" i="9"/>
  <c r="AO9" i="9"/>
  <c r="AM9" i="9"/>
  <c r="AF9" i="9"/>
  <c r="AG9" i="9" s="1"/>
  <c r="K9" i="9"/>
  <c r="L9" i="9" s="1"/>
  <c r="BC14" i="8"/>
  <c r="AY14" i="8"/>
  <c r="AW14" i="8"/>
  <c r="AU14" i="8"/>
  <c r="AS14" i="8"/>
  <c r="AQ14" i="8"/>
  <c r="AO14" i="8"/>
  <c r="AM14" i="8"/>
  <c r="BC13" i="8"/>
  <c r="AY13" i="8"/>
  <c r="AW13" i="8"/>
  <c r="AU13" i="8"/>
  <c r="AS13" i="8"/>
  <c r="AQ13" i="8"/>
  <c r="AO13" i="8"/>
  <c r="AM13" i="8"/>
  <c r="AF13" i="8"/>
  <c r="AG13" i="8" s="1"/>
  <c r="K13" i="8"/>
  <c r="L13" i="8" s="1"/>
  <c r="BA14" i="8" l="1"/>
  <c r="AZ14" i="8" s="1"/>
  <c r="BD14" i="8" s="1"/>
  <c r="BE14" i="8" s="1"/>
  <c r="BA13" i="8"/>
  <c r="AZ13" i="8" s="1"/>
  <c r="BD13" i="8" s="1"/>
  <c r="BE13" i="8" s="1"/>
  <c r="BA11" i="9"/>
  <c r="AZ11" i="9" s="1"/>
  <c r="BD11" i="9" s="1"/>
  <c r="BE11" i="9" s="1"/>
  <c r="BA12" i="9"/>
  <c r="AZ12" i="9" s="1"/>
  <c r="BD12" i="9" s="1"/>
  <c r="BE12" i="9" s="1"/>
  <c r="AH11" i="9"/>
  <c r="BH11" i="9" s="1"/>
  <c r="AI11" i="9"/>
  <c r="BA10" i="9"/>
  <c r="AZ10" i="9" s="1"/>
  <c r="BD10" i="9" s="1"/>
  <c r="BE10" i="9" s="1"/>
  <c r="BA9" i="9"/>
  <c r="AZ9" i="9" s="1"/>
  <c r="BD9" i="9" s="1"/>
  <c r="BE9" i="9" s="1"/>
  <c r="BI9" i="9" s="1"/>
  <c r="AI9" i="9"/>
  <c r="AH9" i="9"/>
  <c r="BH9" i="9" s="1"/>
  <c r="BI13" i="8"/>
  <c r="BG13" i="8" a="1"/>
  <c r="BG13" i="8" s="1"/>
  <c r="BF13" i="8" s="1"/>
  <c r="AH13" i="8"/>
  <c r="BH13" i="8" s="1"/>
  <c r="AI13" i="8"/>
  <c r="AJ13" i="8" s="1"/>
  <c r="BI11" i="9" l="1"/>
  <c r="AJ11" i="9"/>
  <c r="BG11" i="9" a="1"/>
  <c r="BG11" i="9" s="1"/>
  <c r="BF11" i="9" s="1"/>
  <c r="BG9" i="9" a="1"/>
  <c r="BG9" i="9" s="1"/>
  <c r="BF9" i="9" s="1"/>
  <c r="BJ9" i="9"/>
  <c r="AJ9" i="9"/>
  <c r="BJ13" i="8"/>
  <c r="BJ11" i="9" l="1"/>
  <c r="B32" i="8"/>
  <c r="B27" i="8"/>
  <c r="BC12" i="8"/>
  <c r="AY12" i="8"/>
  <c r="AW12" i="8"/>
  <c r="AU12" i="8"/>
  <c r="AS12" i="8"/>
  <c r="AQ12" i="8"/>
  <c r="AO12" i="8"/>
  <c r="AM12" i="8"/>
  <c r="BC11" i="8"/>
  <c r="AY11" i="8"/>
  <c r="AW11" i="8"/>
  <c r="AU11" i="8"/>
  <c r="AS11" i="8"/>
  <c r="AQ11" i="8"/>
  <c r="AO11" i="8"/>
  <c r="AM11" i="8"/>
  <c r="AF11" i="8"/>
  <c r="AG11" i="8" s="1"/>
  <c r="K11" i="8"/>
  <c r="L11" i="8" s="1"/>
  <c r="BC10" i="8"/>
  <c r="AY10" i="8"/>
  <c r="AW10" i="8"/>
  <c r="AU10" i="8"/>
  <c r="AS10" i="8"/>
  <c r="AQ10" i="8"/>
  <c r="AO10" i="8"/>
  <c r="AM10" i="8"/>
  <c r="BC9" i="8"/>
  <c r="AY9" i="8"/>
  <c r="AW9" i="8"/>
  <c r="AU9" i="8"/>
  <c r="AS9" i="8"/>
  <c r="AQ9" i="8"/>
  <c r="AO9" i="8"/>
  <c r="AM9" i="8"/>
  <c r="AF9" i="8"/>
  <c r="AG9" i="8" s="1"/>
  <c r="K9" i="8"/>
  <c r="L9" i="8" s="1"/>
  <c r="BA12" i="8" l="1"/>
  <c r="AZ12" i="8" s="1"/>
  <c r="BD12" i="8" s="1"/>
  <c r="BE12" i="8" s="1"/>
  <c r="BA10" i="8"/>
  <c r="AZ10" i="8" s="1"/>
  <c r="BD10" i="8" s="1"/>
  <c r="BE10" i="8" s="1"/>
  <c r="BA9" i="8"/>
  <c r="AZ9" i="8" s="1"/>
  <c r="BD9" i="8" s="1"/>
  <c r="BE9" i="8" s="1"/>
  <c r="BA11" i="8"/>
  <c r="AZ11" i="8" s="1"/>
  <c r="BD11" i="8" s="1"/>
  <c r="BE11" i="8" s="1"/>
  <c r="AI9" i="8"/>
  <c r="AH9" i="8"/>
  <c r="BH9" i="8" s="1"/>
  <c r="AI11" i="8"/>
  <c r="AH11" i="8"/>
  <c r="BH11" i="8" s="1"/>
  <c r="BG9" i="8" a="1"/>
  <c r="BG9" i="8" s="1"/>
  <c r="BF9" i="8" s="1"/>
  <c r="BG11" i="8" a="1"/>
  <c r="BG11" i="8" s="1"/>
  <c r="BF11" i="8" s="1"/>
  <c r="BI11" i="8" l="1"/>
  <c r="AJ9" i="8"/>
  <c r="BI9" i="8"/>
  <c r="BJ9" i="8"/>
  <c r="BJ11" i="8"/>
  <c r="AJ11" i="8"/>
  <c r="B33" i="7" l="1"/>
  <c r="B28" i="7"/>
  <c r="BC18" i="7"/>
  <c r="AY18" i="7"/>
  <c r="AW18" i="7"/>
  <c r="AU18" i="7"/>
  <c r="AS18" i="7"/>
  <c r="AQ18" i="7"/>
  <c r="AO18" i="7"/>
  <c r="AM18" i="7"/>
  <c r="BC17" i="7"/>
  <c r="AY17" i="7"/>
  <c r="AW17" i="7"/>
  <c r="AU17" i="7"/>
  <c r="AS17" i="7"/>
  <c r="AQ17" i="7"/>
  <c r="AO17" i="7"/>
  <c r="AM17" i="7"/>
  <c r="K17" i="7"/>
  <c r="L17" i="7" s="1"/>
  <c r="AF17" i="7" s="1"/>
  <c r="AG17" i="7" s="1"/>
  <c r="BC16" i="7"/>
  <c r="AY16" i="7"/>
  <c r="AW16" i="7"/>
  <c r="AU16" i="7"/>
  <c r="AS16" i="7"/>
  <c r="AQ16" i="7"/>
  <c r="AO16" i="7"/>
  <c r="AM16" i="7"/>
  <c r="BC15" i="7"/>
  <c r="AY15" i="7"/>
  <c r="AW15" i="7"/>
  <c r="AU15" i="7"/>
  <c r="AS15" i="7"/>
  <c r="AQ15" i="7"/>
  <c r="AO15" i="7"/>
  <c r="AM15" i="7"/>
  <c r="K15" i="7"/>
  <c r="L15" i="7" s="1"/>
  <c r="AF15" i="7" s="1"/>
  <c r="AG15" i="7" s="1"/>
  <c r="BC14" i="7"/>
  <c r="AY14" i="7"/>
  <c r="AW14" i="7"/>
  <c r="AU14" i="7"/>
  <c r="AS14" i="7"/>
  <c r="AQ14" i="7"/>
  <c r="AO14" i="7"/>
  <c r="AM14" i="7"/>
  <c r="BC13" i="7"/>
  <c r="AY13" i="7"/>
  <c r="AW13" i="7"/>
  <c r="AU13" i="7"/>
  <c r="AS13" i="7"/>
  <c r="AQ13" i="7"/>
  <c r="AO13" i="7"/>
  <c r="AM13" i="7"/>
  <c r="K13" i="7"/>
  <c r="L13" i="7" s="1"/>
  <c r="AF13" i="7" s="1"/>
  <c r="AG13" i="7" s="1"/>
  <c r="BC12" i="7"/>
  <c r="AY12" i="7"/>
  <c r="AW12" i="7"/>
  <c r="AU12" i="7"/>
  <c r="AS12" i="7"/>
  <c r="AQ12" i="7"/>
  <c r="AO12" i="7"/>
  <c r="AM12" i="7"/>
  <c r="BC11" i="7"/>
  <c r="AY11" i="7"/>
  <c r="AW11" i="7"/>
  <c r="AU11" i="7"/>
  <c r="AS11" i="7"/>
  <c r="AQ11" i="7"/>
  <c r="AO11" i="7"/>
  <c r="AM11" i="7"/>
  <c r="K11" i="7"/>
  <c r="L11" i="7" s="1"/>
  <c r="AF11" i="7" s="1"/>
  <c r="AG11" i="7" s="1"/>
  <c r="BC10" i="7"/>
  <c r="AY10" i="7"/>
  <c r="AW10" i="7"/>
  <c r="AU10" i="7"/>
  <c r="AS10" i="7"/>
  <c r="AQ10" i="7"/>
  <c r="AO10" i="7"/>
  <c r="AM10" i="7"/>
  <c r="BC9" i="7"/>
  <c r="AY9" i="7"/>
  <c r="AW9" i="7"/>
  <c r="AU9" i="7"/>
  <c r="AS9" i="7"/>
  <c r="AQ9" i="7"/>
  <c r="AO9" i="7"/>
  <c r="AM9" i="7"/>
  <c r="K9" i="7"/>
  <c r="L9" i="7" s="1"/>
  <c r="AF9" i="7" s="1"/>
  <c r="AG9" i="7" s="1"/>
  <c r="BA18" i="7" l="1"/>
  <c r="AZ18" i="7" s="1"/>
  <c r="BD18" i="7" s="1"/>
  <c r="BE18" i="7" s="1"/>
  <c r="BA17" i="7"/>
  <c r="AZ17" i="7" s="1"/>
  <c r="BD17" i="7" s="1"/>
  <c r="BE17" i="7" s="1"/>
  <c r="BA16" i="7"/>
  <c r="AZ16" i="7" s="1"/>
  <c r="BD16" i="7" s="1"/>
  <c r="BE16" i="7" s="1"/>
  <c r="BA9" i="7"/>
  <c r="AZ9" i="7" s="1"/>
  <c r="BD9" i="7" s="1"/>
  <c r="BE9" i="7" s="1"/>
  <c r="BA11" i="7"/>
  <c r="AZ11" i="7" s="1"/>
  <c r="BD11" i="7" s="1"/>
  <c r="BE11" i="7" s="1"/>
  <c r="BG11" i="7" s="1" a="1"/>
  <c r="BG11" i="7" s="1"/>
  <c r="BF11" i="7" s="1"/>
  <c r="BA10" i="7"/>
  <c r="AZ10" i="7" s="1"/>
  <c r="BD10" i="7" s="1"/>
  <c r="BE10" i="7" s="1"/>
  <c r="BA15" i="7"/>
  <c r="AZ15" i="7" s="1"/>
  <c r="BD15" i="7" s="1"/>
  <c r="BE15" i="7" s="1"/>
  <c r="BG15" i="7" s="1" a="1"/>
  <c r="BG15" i="7" s="1"/>
  <c r="BF15" i="7" s="1"/>
  <c r="BA14" i="7"/>
  <c r="AZ14" i="7" s="1"/>
  <c r="BD14" i="7" s="1"/>
  <c r="BE14" i="7" s="1"/>
  <c r="BA12" i="7"/>
  <c r="AZ12" i="7" s="1"/>
  <c r="BD12" i="7" s="1"/>
  <c r="BE12" i="7" s="1"/>
  <c r="BA13" i="7"/>
  <c r="AZ13" i="7" s="1"/>
  <c r="BD13" i="7" s="1"/>
  <c r="BE13" i="7" s="1"/>
  <c r="BG13" i="7" s="1" a="1"/>
  <c r="BG13" i="7" s="1"/>
  <c r="BF13" i="7" s="1"/>
  <c r="AI17" i="7"/>
  <c r="AH17" i="7"/>
  <c r="BH17" i="7" s="1"/>
  <c r="AI11" i="7"/>
  <c r="AH11" i="7"/>
  <c r="BH11" i="7" s="1"/>
  <c r="AI15" i="7"/>
  <c r="AH15" i="7"/>
  <c r="BH15" i="7" s="1"/>
  <c r="AI13" i="7"/>
  <c r="AH13" i="7"/>
  <c r="BH13" i="7" s="1"/>
  <c r="AH9" i="7"/>
  <c r="BH9" i="7" s="1"/>
  <c r="AI9" i="7"/>
  <c r="BG17" i="7" a="1"/>
  <c r="BG17" i="7" s="1"/>
  <c r="BF17" i="7" s="1"/>
  <c r="B24" i="6"/>
  <c r="B15" i="6" s="1"/>
  <c r="B19" i="6"/>
  <c r="C15" i="6"/>
  <c r="B14" i="6"/>
  <c r="BC11" i="6"/>
  <c r="AY11" i="6"/>
  <c r="AW11" i="6"/>
  <c r="AU11" i="6"/>
  <c r="AS11" i="6"/>
  <c r="AQ11" i="6"/>
  <c r="AO11" i="6"/>
  <c r="AM11" i="6"/>
  <c r="AF11" i="6"/>
  <c r="AG11" i="6" s="1"/>
  <c r="K11" i="6"/>
  <c r="L11" i="6" s="1"/>
  <c r="BC10" i="6"/>
  <c r="AY10" i="6"/>
  <c r="AW10" i="6"/>
  <c r="AU10" i="6"/>
  <c r="AS10" i="6"/>
  <c r="AQ10" i="6"/>
  <c r="AO10" i="6"/>
  <c r="AM10" i="6"/>
  <c r="BC9" i="6"/>
  <c r="AY9" i="6"/>
  <c r="AW9" i="6"/>
  <c r="AU9" i="6"/>
  <c r="AS9" i="6"/>
  <c r="AQ9" i="6"/>
  <c r="AO9" i="6"/>
  <c r="AM9" i="6"/>
  <c r="AF9" i="6"/>
  <c r="AG9" i="6" s="1"/>
  <c r="K9" i="6"/>
  <c r="L9" i="6" s="1"/>
  <c r="BI15" i="7" l="1"/>
  <c r="BI9" i="7"/>
  <c r="BG9" i="7" a="1"/>
  <c r="BG9" i="7" s="1"/>
  <c r="BF9" i="7" s="1"/>
  <c r="BI17" i="7"/>
  <c r="AJ11" i="7"/>
  <c r="BI13" i="7"/>
  <c r="AJ17" i="7"/>
  <c r="BI11" i="7"/>
  <c r="BJ11" i="7" s="1"/>
  <c r="BJ17" i="7"/>
  <c r="AJ15" i="7"/>
  <c r="BJ15" i="7"/>
  <c r="BJ13" i="7"/>
  <c r="AJ9" i="7"/>
  <c r="AJ13" i="7"/>
  <c r="BA10" i="6"/>
  <c r="AZ10" i="6" s="1"/>
  <c r="BD10" i="6" s="1"/>
  <c r="BE10" i="6" s="1"/>
  <c r="BA9" i="6"/>
  <c r="AZ9" i="6" s="1"/>
  <c r="BD9" i="6" s="1"/>
  <c r="BE9" i="6" s="1"/>
  <c r="BI9" i="6" s="1"/>
  <c r="BA11" i="6"/>
  <c r="AZ11" i="6" s="1"/>
  <c r="BD11" i="6" s="1"/>
  <c r="BE11" i="6" s="1"/>
  <c r="BI11" i="6" s="1"/>
  <c r="AI9" i="6"/>
  <c r="AH9" i="6"/>
  <c r="BH9" i="6" s="1"/>
  <c r="AI11" i="6"/>
  <c r="AH11" i="6"/>
  <c r="BH11" i="6" s="1"/>
  <c r="BG11" i="6" l="1" a="1"/>
  <c r="BG11" i="6" s="1"/>
  <c r="BF11" i="6" s="1"/>
  <c r="BJ9" i="7"/>
  <c r="BG9" i="6" a="1"/>
  <c r="BG9" i="6" s="1"/>
  <c r="BF9" i="6" s="1"/>
  <c r="AJ11" i="6"/>
  <c r="AJ9" i="6"/>
  <c r="BJ11" i="6"/>
  <c r="BJ9" i="6" l="1"/>
  <c r="BC13" i="5" l="1"/>
  <c r="AY13" i="5"/>
  <c r="AW13" i="5"/>
  <c r="AU13" i="5"/>
  <c r="AS13" i="5"/>
  <c r="AQ13" i="5"/>
  <c r="AO13" i="5"/>
  <c r="AM13" i="5"/>
  <c r="BC12" i="5"/>
  <c r="AY12" i="5"/>
  <c r="AW12" i="5"/>
  <c r="AU12" i="5"/>
  <c r="AS12" i="5"/>
  <c r="AQ12" i="5"/>
  <c r="AO12" i="5"/>
  <c r="AM12" i="5"/>
  <c r="AF12" i="5"/>
  <c r="AG12" i="5" s="1"/>
  <c r="L12" i="5"/>
  <c r="BC11" i="5"/>
  <c r="AY11" i="5"/>
  <c r="AW11" i="5"/>
  <c r="AU11" i="5"/>
  <c r="AS11" i="5"/>
  <c r="AQ11" i="5"/>
  <c r="AO11" i="5"/>
  <c r="AM11" i="5"/>
  <c r="AF11" i="5"/>
  <c r="AG11" i="5" s="1"/>
  <c r="K11" i="5"/>
  <c r="L11" i="5" s="1"/>
  <c r="BC10" i="5"/>
  <c r="AY10" i="5"/>
  <c r="AW10" i="5"/>
  <c r="AU10" i="5"/>
  <c r="AS10" i="5"/>
  <c r="AQ10" i="5"/>
  <c r="AO10" i="5"/>
  <c r="AM10" i="5"/>
  <c r="BC9" i="5"/>
  <c r="AY9" i="5"/>
  <c r="AW9" i="5"/>
  <c r="AU9" i="5"/>
  <c r="AS9" i="5"/>
  <c r="AQ9" i="5"/>
  <c r="AO9" i="5"/>
  <c r="AM9" i="5"/>
  <c r="AF9" i="5"/>
  <c r="AG9" i="5" s="1"/>
  <c r="K9" i="5"/>
  <c r="L9" i="5" s="1"/>
  <c r="BA11" i="5" l="1"/>
  <c r="AZ11" i="5" s="1"/>
  <c r="BD11" i="5" s="1"/>
  <c r="BE11" i="5" s="1"/>
  <c r="BH11" i="5" s="1"/>
  <c r="BA10" i="5"/>
  <c r="AZ10" i="5" s="1"/>
  <c r="BD10" i="5" s="1"/>
  <c r="BE10" i="5" s="1"/>
  <c r="BA9" i="5"/>
  <c r="AZ9" i="5" s="1"/>
  <c r="BD9" i="5" s="1"/>
  <c r="BE9" i="5" s="1"/>
  <c r="BA12" i="5"/>
  <c r="AZ12" i="5" s="1"/>
  <c r="BD12" i="5" s="1"/>
  <c r="BE12" i="5" s="1"/>
  <c r="BH12" i="5" s="1"/>
  <c r="BA13" i="5"/>
  <c r="AZ13" i="5" s="1"/>
  <c r="BD13" i="5" s="1"/>
  <c r="BE13" i="5" s="1"/>
  <c r="AI12" i="5"/>
  <c r="AH12" i="5"/>
  <c r="BG12" i="5" s="1"/>
  <c r="AI9" i="5"/>
  <c r="AH9" i="5"/>
  <c r="BG9" i="5" s="1"/>
  <c r="AH11" i="5"/>
  <c r="BG11" i="5" s="1"/>
  <c r="AI11" i="5"/>
  <c r="BI11" i="5" l="1"/>
  <c r="BH9" i="5"/>
  <c r="BI12" i="5"/>
  <c r="BI9" i="5"/>
  <c r="B26" i="4" l="1"/>
  <c r="B21" i="4"/>
  <c r="BC12" i="4"/>
  <c r="AY12" i="4"/>
  <c r="AW12" i="4"/>
  <c r="AU12" i="4"/>
  <c r="AS12" i="4"/>
  <c r="AQ12" i="4"/>
  <c r="AO12" i="4"/>
  <c r="AM12" i="4"/>
  <c r="BC11" i="4"/>
  <c r="AY11" i="4"/>
  <c r="AW11" i="4"/>
  <c r="AU11" i="4"/>
  <c r="AS11" i="4"/>
  <c r="AQ11" i="4"/>
  <c r="AO11" i="4"/>
  <c r="AM11" i="4"/>
  <c r="AF11" i="4"/>
  <c r="AG11" i="4" s="1"/>
  <c r="K11" i="4"/>
  <c r="L11" i="4" s="1"/>
  <c r="BC10" i="4"/>
  <c r="AY10" i="4"/>
  <c r="AW10" i="4"/>
  <c r="AU10" i="4"/>
  <c r="AS10" i="4"/>
  <c r="AQ10" i="4"/>
  <c r="AO10" i="4"/>
  <c r="AM10" i="4"/>
  <c r="BC9" i="4"/>
  <c r="AY9" i="4"/>
  <c r="AW9" i="4"/>
  <c r="AU9" i="4"/>
  <c r="AS9" i="4"/>
  <c r="AQ9" i="4"/>
  <c r="AO9" i="4"/>
  <c r="AM9" i="4"/>
  <c r="AF9" i="4"/>
  <c r="AG9" i="4" s="1"/>
  <c r="K9" i="4"/>
  <c r="L9" i="4" s="1"/>
  <c r="BA10" i="4" l="1"/>
  <c r="AZ10" i="4" s="1"/>
  <c r="BD10" i="4" s="1"/>
  <c r="BE10" i="4" s="1"/>
  <c r="BA9" i="4"/>
  <c r="AZ9" i="4" s="1"/>
  <c r="BD9" i="4" s="1"/>
  <c r="BE9" i="4" s="1"/>
  <c r="BG9" i="4" s="1" a="1"/>
  <c r="BG9" i="4" s="1"/>
  <c r="BF9" i="4" s="1"/>
  <c r="BA12" i="4"/>
  <c r="AZ12" i="4" s="1"/>
  <c r="BD12" i="4" s="1"/>
  <c r="BE12" i="4" s="1"/>
  <c r="BA11" i="4"/>
  <c r="AZ11" i="4" s="1"/>
  <c r="BD11" i="4" s="1"/>
  <c r="BE11" i="4" s="1"/>
  <c r="BG11" i="4" s="1"/>
  <c r="BF11" i="4" s="1"/>
  <c r="AI11" i="4"/>
  <c r="AH11" i="4"/>
  <c r="BH11" i="4" s="1"/>
  <c r="AI9" i="4"/>
  <c r="AH9" i="4"/>
  <c r="BH9" i="4" s="1"/>
  <c r="B27" i="3"/>
  <c r="B22" i="3"/>
  <c r="BB12" i="3"/>
  <c r="AX12" i="3"/>
  <c r="AV12" i="3"/>
  <c r="AT12" i="3"/>
  <c r="AR12" i="3"/>
  <c r="AP12" i="3"/>
  <c r="AN12" i="3"/>
  <c r="AL12" i="3"/>
  <c r="BB11" i="3"/>
  <c r="AX11" i="3"/>
  <c r="AV11" i="3"/>
  <c r="AT11" i="3"/>
  <c r="AR11" i="3"/>
  <c r="AP11" i="3"/>
  <c r="AN11" i="3"/>
  <c r="AL11" i="3"/>
  <c r="AE11" i="3"/>
  <c r="AF11" i="3" s="1"/>
  <c r="J11" i="3"/>
  <c r="K11" i="3" s="1"/>
  <c r="BB10" i="3"/>
  <c r="AX10" i="3"/>
  <c r="AV10" i="3"/>
  <c r="AT10" i="3"/>
  <c r="AR10" i="3"/>
  <c r="AP10" i="3"/>
  <c r="AN10" i="3"/>
  <c r="AL10" i="3"/>
  <c r="BB9" i="3"/>
  <c r="AX9" i="3"/>
  <c r="AV9" i="3"/>
  <c r="AT9" i="3"/>
  <c r="AR9" i="3"/>
  <c r="AP9" i="3"/>
  <c r="AN9" i="3"/>
  <c r="AL9" i="3"/>
  <c r="AE9" i="3"/>
  <c r="AF9" i="3" s="1"/>
  <c r="J9" i="3"/>
  <c r="K9" i="3" s="1"/>
  <c r="B20" i="2"/>
  <c r="B17" i="2"/>
  <c r="C14" i="2"/>
  <c r="B14" i="2"/>
  <c r="BB10" i="2"/>
  <c r="AX10" i="2"/>
  <c r="AV10" i="2"/>
  <c r="AT10" i="2"/>
  <c r="AR10" i="2"/>
  <c r="AP10" i="2"/>
  <c r="AN10" i="2"/>
  <c r="AL10" i="2"/>
  <c r="BB9" i="2"/>
  <c r="AX9" i="2"/>
  <c r="AV9" i="2"/>
  <c r="AT9" i="2"/>
  <c r="AR9" i="2"/>
  <c r="AP9" i="2"/>
  <c r="AN9" i="2"/>
  <c r="AL9" i="2"/>
  <c r="AE9" i="2"/>
  <c r="AF9" i="2" s="1"/>
  <c r="J9" i="2"/>
  <c r="K9" i="2" s="1"/>
  <c r="BI11" i="4" l="1"/>
  <c r="AJ11" i="4"/>
  <c r="AJ9" i="4"/>
  <c r="BJ11" i="4"/>
  <c r="AZ10" i="3"/>
  <c r="AY10" i="3" s="1"/>
  <c r="BC10" i="3" s="1"/>
  <c r="BD10" i="3" s="1"/>
  <c r="AZ9" i="3"/>
  <c r="AY9" i="3" s="1"/>
  <c r="BC9" i="3" s="1"/>
  <c r="BD9" i="3" s="1"/>
  <c r="AZ12" i="3"/>
  <c r="AY12" i="3" s="1"/>
  <c r="BC12" i="3" s="1"/>
  <c r="BD12" i="3" s="1"/>
  <c r="AZ11" i="3"/>
  <c r="AY11" i="3" s="1"/>
  <c r="BC11" i="3" s="1"/>
  <c r="BD11" i="3" s="1"/>
  <c r="AH11" i="3"/>
  <c r="AG11" i="3"/>
  <c r="BF11" i="3" s="1"/>
  <c r="AH9" i="3"/>
  <c r="AG9" i="3"/>
  <c r="BF9" i="3" s="1"/>
  <c r="AG9" i="2"/>
  <c r="AH9" i="2"/>
  <c r="AZ10" i="2"/>
  <c r="AY10" i="2" s="1"/>
  <c r="BC10" i="2" s="1"/>
  <c r="BD10" i="2" s="1"/>
  <c r="AZ9" i="2"/>
  <c r="AY9" i="2" s="1"/>
  <c r="BC9" i="2" s="1"/>
  <c r="BD9" i="2" s="1"/>
  <c r="BF9" i="2" s="1" a="1"/>
  <c r="BF9" i="2" s="1"/>
  <c r="BE9" i="2" s="1"/>
  <c r="BG11" i="3" l="1"/>
  <c r="BG9" i="3"/>
  <c r="BH9" i="2"/>
  <c r="AI9" i="2"/>
  <c r="BG9" i="2"/>
  <c r="BI9" i="2" l="1"/>
  <c r="B31" i="1"/>
  <c r="B26" i="1"/>
  <c r="BB14" i="1"/>
  <c r="AX14" i="1"/>
  <c r="AV14" i="1"/>
  <c r="AT14" i="1"/>
  <c r="AR14" i="1"/>
  <c r="AP14" i="1"/>
  <c r="AN14" i="1"/>
  <c r="AL14" i="1"/>
  <c r="BB13" i="1"/>
  <c r="AX13" i="1"/>
  <c r="AV13" i="1"/>
  <c r="AT13" i="1"/>
  <c r="AR13" i="1"/>
  <c r="AP13" i="1"/>
  <c r="AN13" i="1"/>
  <c r="AL13" i="1"/>
  <c r="AE13" i="1"/>
  <c r="AF13" i="1" s="1"/>
  <c r="J13" i="1"/>
  <c r="BB12" i="1"/>
  <c r="AX12" i="1"/>
  <c r="AV12" i="1"/>
  <c r="AT12" i="1"/>
  <c r="AR12" i="1"/>
  <c r="AP12" i="1"/>
  <c r="AN12" i="1"/>
  <c r="AL12" i="1"/>
  <c r="BB11" i="1"/>
  <c r="AX11" i="1"/>
  <c r="AV11" i="1"/>
  <c r="AT11" i="1"/>
  <c r="AR11" i="1"/>
  <c r="AP11" i="1"/>
  <c r="AN11" i="1"/>
  <c r="AL11" i="1"/>
  <c r="AE11" i="1"/>
  <c r="AF11" i="1" s="1"/>
  <c r="J11" i="1"/>
  <c r="K11" i="1" s="1"/>
  <c r="BB10" i="1"/>
  <c r="AX10" i="1"/>
  <c r="AV10" i="1"/>
  <c r="AT10" i="1"/>
  <c r="AR10" i="1"/>
  <c r="AP10" i="1"/>
  <c r="AN10" i="1"/>
  <c r="AL10" i="1"/>
  <c r="BB9" i="1"/>
  <c r="AX9" i="1"/>
  <c r="AV9" i="1"/>
  <c r="AT9" i="1"/>
  <c r="AR9" i="1"/>
  <c r="AP9" i="1"/>
  <c r="AN9" i="1"/>
  <c r="AL9" i="1"/>
  <c r="AE9" i="1"/>
  <c r="AF9" i="1" s="1"/>
  <c r="J9" i="1"/>
  <c r="K9" i="1" s="1"/>
  <c r="AH11" i="1" l="1"/>
  <c r="AG9" i="1"/>
  <c r="BG9" i="1" s="1"/>
  <c r="K13" i="1"/>
  <c r="AZ13" i="1"/>
  <c r="AY13" i="1" s="1"/>
  <c r="BC13" i="1" s="1"/>
  <c r="BD13" i="1" s="1"/>
  <c r="AZ12" i="1"/>
  <c r="AY12" i="1" s="1"/>
  <c r="BC12" i="1" s="1"/>
  <c r="BD12" i="1" s="1"/>
  <c r="AH13" i="1"/>
  <c r="AZ9" i="1"/>
  <c r="AY9" i="1" s="1"/>
  <c r="BC9" i="1" s="1"/>
  <c r="BD9" i="1" s="1"/>
  <c r="BF9" i="1" s="1" a="1"/>
  <c r="BF9" i="1" s="1"/>
  <c r="BE9" i="1" s="1"/>
  <c r="AZ11" i="1"/>
  <c r="AY11" i="1" s="1"/>
  <c r="BC11" i="1" s="1"/>
  <c r="BD11" i="1" s="1"/>
  <c r="AZ14" i="1"/>
  <c r="AY14" i="1" s="1"/>
  <c r="BC14" i="1" s="1"/>
  <c r="BD14" i="1" s="1"/>
  <c r="AZ10" i="1"/>
  <c r="AY10" i="1" s="1"/>
  <c r="BC10" i="1" s="1"/>
  <c r="BD10" i="1" s="1"/>
  <c r="BH9" i="1" s="1"/>
  <c r="AH9" i="1"/>
  <c r="AG11" i="1"/>
  <c r="BG11" i="1" s="1"/>
  <c r="AG13" i="1"/>
  <c r="BG13" i="1" s="1"/>
  <c r="BF13" i="1" l="1" a="1"/>
  <c r="BF13" i="1" s="1"/>
  <c r="BH11" i="1"/>
  <c r="BH13" i="1"/>
  <c r="BF11" i="1" a="1"/>
  <c r="BF11" i="1" s="1"/>
  <c r="BE11" i="1" s="1"/>
  <c r="AI13" i="1"/>
  <c r="AI11" i="1"/>
  <c r="AI9" i="1"/>
  <c r="BI9" i="1"/>
  <c r="BI13" i="1" l="1"/>
  <c r="BE13" i="1"/>
  <c r="BI11" i="1"/>
  <c r="BI9"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12" authorId="0" shapeId="0" xr:uid="{D0C2BD32-59E8-47C8-A952-FDC3E869F13E}">
      <text>
        <r>
          <rPr>
            <sz val="11"/>
            <color rgb="FF000000"/>
            <rFont val="Arial"/>
            <family val="2"/>
          </rPr>
          <t xml:space="preserve">======
</t>
        </r>
        <r>
          <rPr>
            <sz val="11"/>
            <color rgb="FF000000"/>
            <rFont val="Arial"/>
            <family val="2"/>
          </rPr>
          <t xml:space="preserve">ID#AAAATAUCBm0
</t>
        </r>
        <r>
          <rPr>
            <sz val="11"/>
            <color rgb="FF000000"/>
            <rFont val="Arial"/>
            <family val="2"/>
          </rPr>
          <t xml:space="preserve">Juan Lopez    (2021-11-01 21:18:09)
</t>
        </r>
        <r>
          <rPr>
            <sz val="11"/>
            <color rgb="FF000000"/>
            <rFont val="Arial"/>
            <family val="2"/>
          </rPr>
          <t>No aplica para las aplicaciones que no se encuentran en el servidor VPS contratado con Tigo Une</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<sst xmlns="http://schemas.openxmlformats.org/spreadsheetml/2006/main" count="3024" uniqueCount="439">
  <si>
    <t>PROCESO</t>
  </si>
  <si>
    <t>Gestión Juridica y Contractual</t>
  </si>
  <si>
    <t>INSTITUTO DE PATRIMONIO Y CULTURA DE CARTAGENA DE INDIAS - IPCC</t>
  </si>
  <si>
    <t>LIDER DEL PROCESO</t>
  </si>
  <si>
    <t>ASESOR 105-47 (2) (ASESOR JURIDICO)</t>
  </si>
  <si>
    <t>FECHA: 17 enero de 2024</t>
  </si>
  <si>
    <t>VERSIÓN: 1.0</t>
  </si>
  <si>
    <t>OBJETIVO</t>
  </si>
  <si>
    <t>Defender los intereses de la entidad ante las diferentes autoridades de conformidad con la normatividad vigente</t>
  </si>
  <si>
    <t>HERRAMIENTA PARA EL LEVANTAMIENTO DE LA INFORMACIÓN PARA MAPEAR LOS RIEGOS DE CORRUPCIÓN POR PROCESOS</t>
  </si>
  <si>
    <t>IDENTIFICACIÓN DEL RIESGO</t>
  </si>
  <si>
    <t>VALORACIÓN DEL RIESGO</t>
  </si>
  <si>
    <t xml:space="preserve">SEGUIMIENTO </t>
  </si>
  <si>
    <t>ANÁLISIS DEL RIESGO INHERENTE</t>
  </si>
  <si>
    <t>EVALUACIÓN DEL RIESGO</t>
  </si>
  <si>
    <t>EJECUCIÓN DE CONTROLES</t>
  </si>
  <si>
    <t>LISTA MEDICION DE CONTROLES</t>
  </si>
  <si>
    <t>LISTA SELECCIÓN PROBAB E IMPACTO</t>
  </si>
  <si>
    <t>LISTA SELECCIÓN IMPACTO</t>
  </si>
  <si>
    <t>No.</t>
  </si>
  <si>
    <t>CAUSA</t>
  </si>
  <si>
    <t>RIESGO</t>
  </si>
  <si>
    <t>CLASIFICACIÓN DEL RIESGO</t>
  </si>
  <si>
    <t>CONSECUENCIA</t>
  </si>
  <si>
    <t>PROBABILIDAD</t>
  </si>
  <si>
    <t>TOTALES</t>
  </si>
  <si>
    <t xml:space="preserve">IMPACTO </t>
  </si>
  <si>
    <t>RIESGO INHERENTE</t>
  </si>
  <si>
    <t>CONTROLES</t>
  </si>
  <si>
    <t>NATURALEZA DEL CONTROL</t>
  </si>
  <si>
    <r>
      <rPr>
        <b/>
        <sz val="9"/>
        <color theme="1"/>
        <rFont val="Arial"/>
        <family val="2"/>
      </rPr>
      <t>VALORACIÓN DE CONTROLES</t>
    </r>
    <r>
      <rPr>
        <b/>
        <sz val="7"/>
        <color theme="1"/>
        <rFont val="Arial"/>
        <family val="2"/>
      </rPr>
      <t xml:space="preserve">
(Diseño)</t>
    </r>
  </si>
  <si>
    <r>
      <rPr>
        <b/>
        <sz val="8"/>
        <color theme="1"/>
        <rFont val="Arial"/>
        <family val="2"/>
      </rPr>
      <t xml:space="preserve">EVALUACIÓN DE LOS CONTROLES
</t>
    </r>
    <r>
      <rPr>
        <b/>
        <sz val="7"/>
        <color theme="1"/>
        <rFont val="Arial"/>
        <family val="2"/>
      </rPr>
      <t xml:space="preserve"> (Ejecución)</t>
    </r>
  </si>
  <si>
    <t>EVALUACIÓN DE LOS CONTROLES DISMINUYE</t>
  </si>
  <si>
    <t>RIESGO RESIDUAL</t>
  </si>
  <si>
    <t>% DE AVANCE (ENE-ABRI)</t>
  </si>
  <si>
    <t>% DE AVANCE (MAY-AGO)</t>
  </si>
  <si>
    <t>% DE AVANCE (SEPT-DIC)</t>
  </si>
  <si>
    <t xml:space="preserve">EVIDENCIAS </t>
  </si>
  <si>
    <t xml:space="preserve">OBSERVACIONES </t>
  </si>
  <si>
    <t>El control se ejecuta de manera consistente por parte del responsable</t>
  </si>
  <si>
    <t>Responsable</t>
  </si>
  <si>
    <t>Periodicidad</t>
  </si>
  <si>
    <t>Proposito</t>
  </si>
  <si>
    <t xml:space="preserve">Actividad </t>
  </si>
  <si>
    <t>Observ y Desviaciones</t>
  </si>
  <si>
    <t>evidencia</t>
  </si>
  <si>
    <t>X</t>
  </si>
  <si>
    <t>NIVEL</t>
  </si>
  <si>
    <t>INTERPRETACIÓN</t>
  </si>
  <si>
    <t>SUMA</t>
  </si>
  <si>
    <t>Criterio 1</t>
  </si>
  <si>
    <t>Criterio 1.2</t>
  </si>
  <si>
    <t>Criterio 2</t>
  </si>
  <si>
    <t>Criterio 3</t>
  </si>
  <si>
    <t>Criterio 4</t>
  </si>
  <si>
    <t>Criterio 5</t>
  </si>
  <si>
    <t>Criterio 6</t>
  </si>
  <si>
    <t>No se ha presentado en los ultimos 5 años?</t>
  </si>
  <si>
    <t>Se presentó una vez en los últimos 5 años?</t>
  </si>
  <si>
    <t>Se presentó una vez en los últimos 2 años?</t>
  </si>
  <si>
    <t>Se presentó una vez en el último año?</t>
  </si>
  <si>
    <t>Se ha presentado más de una vez en el último año?</t>
  </si>
  <si>
    <t xml:space="preserve">¿Afectar al grupo de funcionarios del proceso? </t>
  </si>
  <si>
    <t xml:space="preserve">¿Afectar el cumplimiento de metas y objetivos de la dependencia? </t>
  </si>
  <si>
    <t xml:space="preserve">¿Afectar el cumplimiento de misión de la entidad? </t>
  </si>
  <si>
    <t xml:space="preserve">¿Afectar el cumplimiento de la misión del sector al que pertenece la entidad? </t>
  </si>
  <si>
    <t xml:space="preserve">¿Generar pérdida de confianza de la entidad, afectando su reputación? </t>
  </si>
  <si>
    <t xml:space="preserve">¿Generar pérdida de recursos económicos? </t>
  </si>
  <si>
    <t xml:space="preserve">¿Afectar la generación de los productos o la prestación de servicios? </t>
  </si>
  <si>
    <t xml:space="preserve">¿Dar lugar al detrimento de calidad de vida de la comunidad por la pérdida del bien, servicios o recursos públicos? </t>
  </si>
  <si>
    <t xml:space="preserve">¿Generar pérdida de información de la entidad? </t>
  </si>
  <si>
    <t xml:space="preserve">¿Generar intervención de los órganos de control, de la Fiscalía u otro ente? </t>
  </si>
  <si>
    <t xml:space="preserve">¿Dar lugar a procesos sancionatorios? </t>
  </si>
  <si>
    <t xml:space="preserve">¿Dar lugar a procesos disciplinarios? </t>
  </si>
  <si>
    <t xml:space="preserve">¿Dar lugar a procesos fiscales? </t>
  </si>
  <si>
    <t xml:space="preserve">¿Dar lugar a procesos penales? </t>
  </si>
  <si>
    <t xml:space="preserve">¿Generar pérdida de credibilidad del sector? </t>
  </si>
  <si>
    <t xml:space="preserve">¿Ocasionar lesiones físicas o pérdida de vidas humanas? </t>
  </si>
  <si>
    <t xml:space="preserve">¿Afectar la imagen regional? </t>
  </si>
  <si>
    <t xml:space="preserve">¿Afectar la imagen nacional? </t>
  </si>
  <si>
    <t xml:space="preserve">¿Generar daño ambiental? </t>
  </si>
  <si>
    <t>Autoridad</t>
  </si>
  <si>
    <t>Propósito</t>
  </si>
  <si>
    <t>Confiabilidad</t>
  </si>
  <si>
    <t>Evidencias</t>
  </si>
  <si>
    <t>Efectividad</t>
  </si>
  <si>
    <t>El control se ejecuta algunas veces por parte del responsable</t>
  </si>
  <si>
    <t>Asignado</t>
  </si>
  <si>
    <t>Oportuna</t>
  </si>
  <si>
    <t>Prevenir</t>
  </si>
  <si>
    <t>Confiable</t>
  </si>
  <si>
    <t>Se Investigan y Resuelven Oportunamente</t>
  </si>
  <si>
    <t>Completa</t>
  </si>
  <si>
    <t xml:space="preserve">Corrupción </t>
  </si>
  <si>
    <t>Adecuado</t>
  </si>
  <si>
    <t>El control
no se ejecuta por parte del
responsable</t>
  </si>
  <si>
    <t>No Asignado</t>
  </si>
  <si>
    <t>No Oportuna</t>
  </si>
  <si>
    <t>Detectar</t>
  </si>
  <si>
    <t>No Confiable</t>
  </si>
  <si>
    <t>No Se Investigan y Resuelven Oportunamente</t>
  </si>
  <si>
    <t>Incompleta</t>
  </si>
  <si>
    <t>No es control</t>
  </si>
  <si>
    <t>No Existe</t>
  </si>
  <si>
    <t>Inadecuado</t>
  </si>
  <si>
    <t>Corrupción</t>
  </si>
  <si>
    <t>ELABORÓ</t>
  </si>
  <si>
    <t>NOMBRE</t>
  </si>
  <si>
    <t>DEPENDENCIA</t>
  </si>
  <si>
    <t>CARGO</t>
  </si>
  <si>
    <t>Walter Navarro</t>
  </si>
  <si>
    <t>Oficina Jurídica</t>
  </si>
  <si>
    <t>Jefe Oficina Jurídica</t>
  </si>
  <si>
    <t>SEGUIMIENTO</t>
  </si>
  <si>
    <t>Oficina de Planeación</t>
  </si>
  <si>
    <t>Asesor Externo - Lider MIPG</t>
  </si>
  <si>
    <t>REVISO</t>
  </si>
  <si>
    <t>Asesora Externa - Cord. Planeación</t>
  </si>
  <si>
    <t>APROBÓ</t>
  </si>
  <si>
    <t>Comité Institucional de Gestión y Desempeño</t>
  </si>
  <si>
    <t xml:space="preserve">
El jefe de la oficina jurídica, adscrito a la Dirección, cada vez que se requiera, deberá realizar  la verificación de la información suministrada por el líder de la oficina de contratación, con análisis del sector, los requerimientos mínimos, la modalidad de contratación y requerimientos mínimos para habilitar y seleccionar a los oferentes. Deberá verificarse siempre que se adelante un proceso de contratación que el estudio previo del área técnica sea consecuente con las necesidades de contratación. </t>
  </si>
  <si>
    <t>Revisión del proceso por parte del Comité Asesor de Contratación</t>
  </si>
  <si>
    <t>Gestión Documental</t>
  </si>
  <si>
    <t>PROFESIONAL ESPECIALIZADO 222-45 (DIVISIÒN ADMINISTRATIVA)</t>
  </si>
  <si>
    <t>FECHA: 17 de enero de 2024</t>
  </si>
  <si>
    <t>Gestionar, implementar y orientar las actividades administrativas, técnicas y tecnológicas propias de la gestión documental a través de la administración, manejo y organización de la información con el propósito de garantizar la consulta y la conservación de la memoria institucional en la entidad</t>
  </si>
  <si>
    <t>TRATAMIENTO MONITOREO Y REVISIÓN</t>
  </si>
  <si>
    <t>OPCIÓN DE MANEJO</t>
  </si>
  <si>
    <t>ACCIONES</t>
  </si>
  <si>
    <t>RESPONSABLE</t>
  </si>
  <si>
    <t>FECHA CUMPLIMIENTO</t>
  </si>
  <si>
    <t>Criterio 7</t>
  </si>
  <si>
    <t xml:space="preserve">¿Afectar el cumplimiento de misión de la entidad? </t>
  </si>
  <si>
    <t xml:space="preserve">¿Generar pérdida de confianza de la entidad, afectando su reputación? </t>
  </si>
  <si>
    <t xml:space="preserve">¿Generar intervención de los órganos de control, de la Fiscalía u otro ente? </t>
  </si>
  <si>
    <t xml:space="preserve">Observaciones </t>
  </si>
  <si>
    <t>Corrupcion</t>
  </si>
  <si>
    <t xml:space="preserve">Profesional Especializado </t>
  </si>
  <si>
    <t>Asesora Externa - Lider - MIPG</t>
  </si>
  <si>
    <t>PLAN DE ACCIÒN</t>
  </si>
  <si>
    <t xml:space="preserve">Seguimiento y Evaluación de la Gestión </t>
  </si>
  <si>
    <t>ASESOR 105-47 (1) (JEFE DE OFICINA DE CONTROL INTERNO)</t>
  </si>
  <si>
    <t>Establecer mecanismos de medición, evaluación y verificación, que permitan la valoración permanente de la eficiencia, eficacia y efectividad del desempeño institucional</t>
  </si>
  <si>
    <t>ALTO</t>
  </si>
  <si>
    <t>RARA VEZ</t>
  </si>
  <si>
    <t>Inoportunidad en la entrega de informes de auditoria</t>
  </si>
  <si>
    <t>Presiones indebidas en la selección de áreas y procesos a auditar.</t>
  </si>
  <si>
    <t>Zulma Manotas Roa</t>
  </si>
  <si>
    <t>Oficina de Control Interno</t>
  </si>
  <si>
    <t>Jefe Oficina de Control Interno</t>
  </si>
  <si>
    <t>Notificaciones o requerimientos de solicitud de informaciòn</t>
  </si>
  <si>
    <t>Atención al Ciudadano</t>
  </si>
  <si>
    <t>Radicación de PSQRD y/o solicitudes sin el lleno de requisitos.</t>
  </si>
  <si>
    <t>=SI(Bf9&lt;=2;si(bh9="MODERADO";"MODERADO";SI(BF9&lt;=2;SI(BH9="MAYOR";"ALTO";SI(BH9="MODERADO";SI(BH9&lt;&gt;"CASI SEGURO";"ALTO;"CATASTROFICO"))))))</t>
  </si>
  <si>
    <t>Beneficiar a un tercero y/o favoritismo</t>
  </si>
  <si>
    <t>Posible uso inadecuado de la información institucional por parte de los servidores públicos del Grupo de Atención al Ciudadano, para favorecer o perjudicar a un tercero, a fin de un beneficio propio.</t>
  </si>
  <si>
    <t>Maria Helena Mulet Barrios</t>
  </si>
  <si>
    <t>División Administrativa</t>
  </si>
  <si>
    <t>Matriz de seguimiento actualizada</t>
  </si>
  <si>
    <t>Link pqrsd, , numero de denuncias recibidas</t>
  </si>
  <si>
    <t>Gestión del Talento Humano</t>
  </si>
  <si>
    <t>Falta de principios y valores en la ejecución de las actividades diarias de los empleados</t>
  </si>
  <si>
    <t>Posibilidad de manipular las evaluaciones de desempeño para la obtención de mejor resultado en beneficio de los funcionarios</t>
  </si>
  <si>
    <t xml:space="preserve">Hacer seguimiento a las evaluaciones de desempeño laboral </t>
  </si>
  <si>
    <t>Aplicar a los beneficios e incentivos por la obtención de altas calificaciones en la evaluación de desempeño</t>
  </si>
  <si>
    <t>Revisar la pertinencia del instrumento de evaluación del desempeño laboral definido por el IPCC</t>
  </si>
  <si>
    <t xml:space="preserve">Maria Helena Mulet Barrios </t>
  </si>
  <si>
    <t>Diana Espinosa Calderòn</t>
  </si>
  <si>
    <t>Karolin Saldarriaga Angulo</t>
  </si>
  <si>
    <t>Formato diligenciado de Verificación de Requisitos Mínimos del(a) aspirante</t>
  </si>
  <si>
    <t>Liquidación de nómina de los meses evaluados vs  Reporte de Novedades</t>
  </si>
  <si>
    <t>RESPONSABLES</t>
  </si>
  <si>
    <t>Actualizar el procedimiento de vinculación realizando la revisión y ajuste de las actividades y los controles correspondientes</t>
  </si>
  <si>
    <t xml:space="preserve">Planeaciòn y Gestiòn Institucional </t>
  </si>
  <si>
    <t>DIRECTOR 050-061 (DIRECCIÒN GENERAL)</t>
  </si>
  <si>
    <t>Definir políticas, estrategias, directrices y lineamientos de acuerdo al marco legal vigente para el cumplimiento de los objetivos institucionales</t>
  </si>
  <si>
    <t xml:space="preserve">Dirección </t>
  </si>
  <si>
    <t>Director General</t>
  </si>
  <si>
    <t>Asesora Externo</t>
  </si>
  <si>
    <t>Asesor Externo - MIPG</t>
  </si>
  <si>
    <t>Matriz de seguimiento al plan de acción y reportes de seguimiento mensual a proyectos de inversión.</t>
  </si>
  <si>
    <t>Uso y entrega de información clasificada o reservada, para beneficio propio o de terceros a cambio de una dádiva.</t>
  </si>
  <si>
    <t xml:space="preserve"> Concentración de información en un solo responsable.
Falta a la ética profesional.
 Debilidad en la aplicación de la política de seguridad  y privacidad de la información.</t>
  </si>
  <si>
    <t>El responsable de la oficina de planeación realizará seguimiento al acervo documental de planeación, cargado en las carpetas compartidas, en el marco de la verificación y trazabilidad de la información. Así mismo, contará con formato de préstamos de expedientes en caso de que se solicite información desde otra dependencia.</t>
  </si>
  <si>
    <t xml:space="preserve">Formato préstamo de expedientes, cuadro control de documentación, oficios o requerimientos de solicitud de información.
</t>
  </si>
  <si>
    <t>Gestión Financiera</t>
  </si>
  <si>
    <t xml:space="preserve">Garantizar el óptimo registro, administración y control de los recursos financieros de la entidad, atendiendo al cumplimiento de las disposiciones legales vigentes, buscando el cumplimiento de las metas y objetivos institucionales, con principios de integralidad, veracidad, oportunidad y transparencia de la información. </t>
  </si>
  <si>
    <t xml:space="preserve">Estudio deficiente sobre las variables que permiten una proyección eficaz de los recursos. </t>
  </si>
  <si>
    <r>
      <rPr>
        <sz val="10"/>
        <color theme="1"/>
        <rFont val="Arial"/>
        <family val="2"/>
      </rPr>
      <t xml:space="preserve">El profesional universitario adscrito a la división Aministrativa y Financiera, cada vez  que emite un cdp, verifica si los estudios previos corresponden a la necesidad contenida en la solicitud del cdp, </t>
    </r>
    <r>
      <rPr>
        <sz val="10"/>
        <color theme="1"/>
        <rFont val="Arial"/>
        <family val="2"/>
      </rPr>
      <t xml:space="preserve"> En caso de observar inconsistencia en la solicitud, ésta se rechaza  y requiere al solicitante el suministro de la información y se deja evidencia a través de correo.</t>
    </r>
  </si>
  <si>
    <t xml:space="preserve">Adulteración de los  saldos presupuestales 
</t>
  </si>
  <si>
    <t>Incumplimiento de los procedimientos para la gestión contable.</t>
  </si>
  <si>
    <t>Profesional Universitario - Presupuesto</t>
  </si>
  <si>
    <t>Redeín de Horta Diaz</t>
  </si>
  <si>
    <t>Profesional Universitario - Contador</t>
  </si>
  <si>
    <t>Profesional Universitario - Tesorero</t>
  </si>
  <si>
    <t>Liset Yadira Castillo</t>
  </si>
  <si>
    <t>Cristiam Arnedo Macias</t>
  </si>
  <si>
    <t>Gestión de Tecnologia</t>
  </si>
  <si>
    <t>Posibilidad de recibir o solicitar cualquier dádiva o beneficio a nombre propio o de terceros  con el fin de alterar los requerimientos tecnicos de los productos  y servicios</t>
  </si>
  <si>
    <t>Douglas Burgos</t>
  </si>
  <si>
    <t>Asesor Externo</t>
  </si>
  <si>
    <t xml:space="preserve">El profesional encargado de la Oficina de TIC valida los estudios de mercado sobre las fichas técnicas (ajustes de necesidades o necesidad a contratar) con el fin de establecer la viabilidad y presupuesto requerido para la contratación. 
</t>
  </si>
  <si>
    <t>El responsable de la Oficina de TIC revisa los estudios previos versus fichas técnicas con el fin de analizar y ajustar la viabilidad de la contratación.</t>
  </si>
  <si>
    <t>Estudios previos y fichas técnicas de las adquisiciones realizadas hasta la fecha.</t>
  </si>
  <si>
    <t>Matriz de registro de inscritos y formulario de autorización de datos personales</t>
  </si>
  <si>
    <t xml:space="preserve">El profesional designado para cada sistema de información institucional implementa y/o parametriza los componentes de seguridad con el fin de prevenir accesos no autorizados a nivel de sistema de información y base de datos. </t>
  </si>
  <si>
    <t>Desde la plataforma de Microsoft expide un registro de equipos asociados al directorio AZURE de la entidad (contiene cifrados de equipos logueados).</t>
  </si>
  <si>
    <t>Desconocimiento técnico en la operación, gestión de equipos y manejo de los sistemas de información.</t>
  </si>
  <si>
    <t>Gestión de Comunicaciòn</t>
  </si>
  <si>
    <t>DIRECTOR 050                    (DIRECCIÒN GENERAL)</t>
  </si>
  <si>
    <t>FECHA: 17  enero de 2024</t>
  </si>
  <si>
    <t>Comunicar la información interna y externa del Instituto hacia los diferentes grupos de interés, através del cumplimiento de los procedimientos, planes, lineamientos , directrices emitidos en materia de comunicaciones, para asegurar su correcto flujo y el acceso a la información pública en torno a la gestión del IPCC,</t>
  </si>
  <si>
    <t>Manipular, no divulgar u ocultar información, considerada pública, a los grupos de interés en beneficio propio o de un particular.</t>
  </si>
  <si>
    <t xml:space="preserve">Desinformaciòn , No contar con informaciòn oportuna y clara, Afectaciòn de la imagen institucional, </t>
  </si>
  <si>
    <t>Metodo de difuciòn inadecuado</t>
  </si>
  <si>
    <t>Direcciòn General</t>
  </si>
  <si>
    <t>Evelyn Diaz Leal</t>
  </si>
  <si>
    <t>Asesor Externo - Lider Mipg</t>
  </si>
  <si>
    <t>Posibilidad de afectación reputacional por quejas de los usuarios y los grupos de valor debido a violación de políticas de uso de las redes sociales e institucionales (el uso inadecuado de las redes sociales institucionales, opiniones personales, derechos de autor, correos masivos, lineamientos)</t>
  </si>
  <si>
    <t>Desconocimiento de las políticas de uso de redes sociales.</t>
  </si>
  <si>
    <t>Quejas de los usuarios y grupos de valor, pérdida de integridad de la información.</t>
  </si>
  <si>
    <t>Inadecuada gestión de los contenidos publicados</t>
  </si>
  <si>
    <t>Evidencia del cumplimiento de las políticas de uso de redes sociales.</t>
  </si>
  <si>
    <t>Direccionamiento Estratègico</t>
  </si>
  <si>
    <t>1. sanciones por parte de los entes de control. 2. Insatisfacciòn en la compra de productos o servicios, 3. Poca credibilidad</t>
  </si>
  <si>
    <t xml:space="preserve">*Monitoreo cuatrimestral de los terceros contratados.
*Revisión de los estudios previos (estudio de mercado y posibles referentes).
</t>
  </si>
  <si>
    <t>Carmen Lucy Espinosa Diaz</t>
  </si>
  <si>
    <t>Directora General</t>
  </si>
  <si>
    <t>Shirlie Corpas Cardona</t>
  </si>
  <si>
    <t>Matriz de comunicaciones</t>
  </si>
  <si>
    <t>Plan de comunicaciones</t>
  </si>
  <si>
    <t>Normograma-Matriz de actos administrativos</t>
  </si>
  <si>
    <t>Muestra de estudios previos vs Estudios de mercados</t>
  </si>
  <si>
    <t>Actas de reuniones</t>
  </si>
  <si>
    <t>SISTEMAS INTEGRADOS DE GESTIÒN</t>
  </si>
  <si>
    <t>Orientar, articular y coordinar la sostenibilidad y mejora continua del Sistema de Gestión y Control del IDPC, así como la implementación de nuevas políticas de gestión y desempeño bajo el referente del Modelo Integrado de Planeación y Gestión - MIPG, a través de la asesoría, acompañamiento, formulación y monitoreo de los lineamientos, metodologías y/o instrumentos de gestión aplicables a los procesos, con el propósito de fortalecer la gestión y desempeño del Instituto.</t>
  </si>
  <si>
    <t>Mostrar resultados superiores a los reales en la organizaciòn</t>
  </si>
  <si>
    <t>Incumplimientos de tipo legal o normativo</t>
  </si>
  <si>
    <t>Inventario de procesos y procedimientos actualizado con sus respectivos documentos soportes.</t>
  </si>
  <si>
    <t>Informe de seguimiento al SIC</t>
  </si>
  <si>
    <t>Conservación del Patrimonio Material</t>
  </si>
  <si>
    <t>PROFESIONAL ESPECIALIZADO 222-45 (DIVISIÒN PATRIMONIO CULTURAL)</t>
  </si>
  <si>
    <t>Proteger, enriquecer, conservar, rehabilitar e intervenir con criterios de sustentabilidad al Centro Histórico y Zonas de influencia</t>
  </si>
  <si>
    <t xml:space="preserve">Posibilidad de recibir o solicitar cualquier dádiva o beneficio a nombre propio o de terceros, para no realizar un debido control y seguimiento de Bienes de interés Cultural en intervención. </t>
  </si>
  <si>
    <t>Afectación al grupo de funcionarios del proceso</t>
  </si>
  <si>
    <t>Manipulación intencional de la información que repose en el informe técnico de visita de inspección al inmueble, sin describir los hallazgos de las obras sin permisos encontrados en el inmueble.</t>
  </si>
  <si>
    <t xml:space="preserve">Posibilidad de recibir o solicitar cualquier dádiva o beneficio a nombre propio o de terceros, para alterar el impulso e inicio de procedimientos administrativos sancionadores. </t>
  </si>
  <si>
    <t>Generar pérdida de confianza de la entidad, afectando su reputación</t>
  </si>
  <si>
    <t xml:space="preserve">Informalidad y poca trazabilidad de los informes técnicos
</t>
  </si>
  <si>
    <t>División de Patrimonio</t>
  </si>
  <si>
    <t>Cuadro matriz de seguimiento de procesos sancionatorios del último trimestre con su respectivo informe de visita técnica.</t>
  </si>
  <si>
    <t>Informes técnicos del último trimestre que cumplan con el formato establecido, lista de chequeo de requisitos de cumplimiento.</t>
  </si>
  <si>
    <t>Actas, listas de asistencias de mesas de trabajo o capacitaciones en las que se capacite al personal del área de patrimonio.</t>
  </si>
  <si>
    <t>FOMENTO AL ARTE Y CULTURA</t>
  </si>
  <si>
    <t>PROFESIONAL ESPECIALIZADO 222-45(DIVISIÒN PROMOCIÒN CULTURAL)</t>
  </si>
  <si>
    <t>Promover la diversidad cultural cartagenera a través del fortalecimiento de las diferentes dimensiones del campo artístico, creación de condiciones para el desarrollo y fomento de una cultura ciudadana de reconocimiento y respeto por las diferencias culturales, democratizar y estimular los procesos, bienes, servicios y manifestaciones  culturales de interés común y generar dinámicas de desarrollo local y cadenas productivas sostenibles que promuevan la competitividad del patrimonio y la identidad de la ciudad.</t>
  </si>
  <si>
    <t>No cumplimiento del proceso de inscripción y requisitos mínimos para acceder a las convocatorias.</t>
  </si>
  <si>
    <t>Ausencia de roles o perfiles en la plataforma mediante la cual se administra el proceso de convocatorias.</t>
  </si>
  <si>
    <t>Ausencia de seguimiento y monitoreo de los soportes de los informes presentados del proyecto o convenio teniendo en cuenta las obligaciones contractuales</t>
  </si>
  <si>
    <t>Incumplimiento de los requisitos y el debido proceso.</t>
  </si>
  <si>
    <t>Inobservancia de las inhabilidades para la escogencia de los concejos de áreas artísticas, consejos locales de cultura y consejo distrital de cultura.</t>
  </si>
  <si>
    <t>División de Cultura</t>
  </si>
  <si>
    <t>Afectación al grupo de funcionarios del proceso, Generar pérdida de confianza de la entidad, afectando su reputación,  sanciones disciplinarias,fiscales y penales</t>
  </si>
  <si>
    <t>Formatos de préstamos diligenciados</t>
  </si>
  <si>
    <t>MAYOR</t>
  </si>
  <si>
    <t xml:space="preserve">Posibilidad de recibir o solicitar cualquier dádiva o beneficio a nombre propio o de terceros para interferir en el prestamo de los espacios culturales  para la promociòn de bienes y servicios artisticos y culturales   sin el lleno de los requisitos. </t>
  </si>
  <si>
    <t>Manipulación indebida de la información</t>
  </si>
  <si>
    <t>Economia Cultural y Creativa</t>
  </si>
  <si>
    <t>Posibilidad de recibir o solicitar cualquier dádiva o beneficio a nombre propio o de terceros para conformar y aprobar los consejos de áreas artísticas, consejos locales de cultura y consejo distrital de cultura.</t>
  </si>
  <si>
    <t>Posibilidad de recibir o solicitar cualquier dádiva o beneficio a nombre propio o de terceros para favorecer a grupos poblacionales ajenos a los términos de referencia de convocatoria o ajenos a la población objeto de la convocatoria.</t>
  </si>
  <si>
    <t xml:space="preserve">
Posibilidad de recibir o solicitar cualquier dádiva o beneficio a nombre propio o de terceros con el fin de suministrar información confidencial sobre las convocatorias de estímulos, lineamientos de los festejos, eventos patrimoniales y demás convocatorias antes de ser publicadas para beneficiar a un grupo específico.</t>
  </si>
  <si>
    <t xml:space="preserve">
Posibilidad de recibir o solicitar cualquier dádiva o beneficio a nombre propio o de terceros para alterar información de la ejecución de los proyectos, favoreciendo el pago de cuentas sin los soportes respectivos.</t>
  </si>
  <si>
    <t>Aceptar documentos inconsistentes y en evaluación, habilitarlos sin el previo cumplimiento de los mismos,</t>
  </si>
  <si>
    <t>El profesional especializado adscrito a la división de cultura, cada vez que se presenten procesos de convocatoria, verificará a través de los términos de referencia si los participantes cumplen con los requisitos mínimos establecidos. En caso de encontrar inconsistencias, se enviará un correo electrónico solicitando que se subsane, dejando evidencia de lo requerido. </t>
  </si>
  <si>
    <t xml:space="preserve">Copia de informes frente a cada proyecto realizado y copia de pagos con el visto bueno de la supervisión. </t>
  </si>
  <si>
    <t>El profesional especializado adscrito a la división de cultura, designado por la Dirección General del IPCC para ostentar la Secretaría Técnica de los distintos Concejos, cada vez que se vaya a elegir los concejos de áreas artísticas, consejos locales de cultura y consejo distrital de cultura, verificará a través de una lista de chequeo que los integrantes de cada concejo cumplan con los requisitos mínimos y que a su vez hayan cursado el debido proceso para la elección. En caso de encontrar información faltante o el incumplimiento de uno de los pasos, lo notificará a la Dirección General de Ipcc, dejando evidencia por correo electrónico.</t>
  </si>
  <si>
    <t>El profesional especializado adscrito a la división de cultura, cada vez que se presente informe para solicitud de visto bueno para realizar un pago relacionado a la ejecución de un proyecto, solicitará al operador del proyecto o quien haga sus veces informes mensuales de ejecución de proyecto o convenios, con los soportes respectivos (evidencias físicas y digitales: fotos, vídeos, planillas de asistencia), y los enviará al área financiera de acuerdo a las obligaciones contractuales y los entregables, con copia a planeación. De igual manera, el supervisor realizará seguimiento en campo de las actividades contenidas en el proyecto y, en caso de encontrar alguna inconsistencia, reportará al operador y/o contratista a través de correo electrónico en el formato de revisión para que se hagan las subsanaciones en los tiempos asignados para tal fin, notificando al área de planeación y al área administrativa y financiera. En caso de no subsanación, se emitirá un oficio a control interno para que evalúe la situación y tomen las medidas disciplinarias.</t>
  </si>
  <si>
    <t>Documentos de elección de los integrantes de los consejos de área versus checklist.</t>
  </si>
  <si>
    <t xml:space="preserve">Nestor Raul Vasquez Santamaria </t>
  </si>
  <si>
    <t xml:space="preserve">Ârea de Cultura </t>
  </si>
  <si>
    <t xml:space="preserve">RESPONSABLE </t>
  </si>
  <si>
    <t>No alertar dentro de los recorridos establecidos por el personal técnico especializado el inicio de obras en determinado bien de interés cultural.</t>
  </si>
  <si>
    <t>Manipulación intencionada de las pruebas que reposan o se adhieren en los procedimientos administrativos sancionadores. </t>
  </si>
  <si>
    <t xml:space="preserve">
Prácticas indebidas por parte del personal de apoyo que no concuerden con su objeto contractual. </t>
  </si>
  <si>
    <t>Controles deficientes en los informes técnicos de los arquitectos. </t>
  </si>
  <si>
    <t>Posibilidad de recibir o solicitar cualquier dádiva o beneficio a nombre propio o de terceros, para manipular los informes técnicos realizados por los arquitectos sobre las visitas de inspección realizadas a los bienes de interés cultural.  </t>
  </si>
  <si>
    <t>Generar pérdida de información de la entidad, afectar el cumplimiento de misión de la entidad.</t>
  </si>
  <si>
    <t>El profesional especializado de la División de Patrimonio, cada fin de mes, verificará, a través del listado o relación de asignaciones, el número de reportes emitidos en relación con las visitas realizadas a los bienes de interés cultural. En caso de que se evidencia alguna discrepancia en relacion a las visitas programadas se notificara al jefe de la division solicitandose que se reallicen las visitas programas</t>
  </si>
  <si>
    <t>El profesional especializado de la División de Patrimonio, cada vez que se realice un informe técnico, verifica, por medio de una lista de chequeo, que la información suministrada por quien realizó la visita de inspección al inmueble cumpla con todas las áreas del inmueble. En caso de encontrar inconsistencias, se enviará un funcionario distinto a realizar la visita de inspección al inmueble. </t>
  </si>
  <si>
    <t>El profesional especializado de la División de Patrimonio validará cada trimestre, a través de una herramienta de seguimiento, los informes de gestión realizados por el profesional externo y técnico especializado, con el fin de hacer seguimiento del desarrollo de cada diligencia y cada proceso administrativo sancionador desde su etapa inicial para validar las pruebas aportadas en relación con el mismo. En caso de observarse alguna irregularidad, el funcionario a cargo deberá reportar el caso por medio de correo electrónico al jefe de la división de patrimonio y dejar constancia de ello. </t>
  </si>
  <si>
    <t>El profesional especializado de la División de Patrimonio, cada vez que realice una visita de inspección, deberá proponer que el personal técnico especializado cumpla con el debido proceso, a través de formatos establecidos y lista de chequeo de requisitos de cumplimiento para la elaboración de informes técnicos, con la inclusión de pruebas como material fotográfico y documental con el fin de mantener una información veraz. </t>
  </si>
  <si>
    <t>Promover la creación/producción, distribución/circulación y consumo, de bienes y servicios artísticos, culturales y creativos generadores de valor social, cultural y económico en la ciudad de Cartagena de Indias.</t>
  </si>
  <si>
    <t>Desconocimiento de las políticas para el acceso a los espacios de la Red Distrital de Bibliotecas y demás escenarios culturales que se encuentran bajo la custodia del IPCC</t>
  </si>
  <si>
    <t>Concentración de poder y bajos estándares éticos </t>
  </si>
  <si>
    <t>Manipulación intencional de los documentos precontractuales en la etapa de planeación con el fin de favorecer a un tercero: tráfico de influencias.</t>
  </si>
  <si>
    <t>Ofrecimiento de dádivas por parte de terceros / Exceso de poder o autoridad concentrado en un cargo o en un funcionario.</t>
  </si>
  <si>
    <t>Posibilidad de recibir o solicitar cualquier dádiva o beneficio a nombre propio o de tercero para amañar estudios previos o de factibilidad para favorecer la contratación de un tercero; así mismo, posibilidad de celebrar contratos que beneficien intereses particulares por no surtir los debidos controles y etapas de los tipos de contratación vigentes en el manual de contratación del IPCC.</t>
  </si>
  <si>
    <t>Aleatorio de expedientes con los documentos y las hojas de control. 
Matriz de contratos que contenga el enlace de acceso a la plataforma SECOP.</t>
  </si>
  <si>
    <t>Actas comité asesor de contratación </t>
  </si>
  <si>
    <t>No certificar cumplimiento al contratista o retardar la misma, si no recibe dádiva o beneficio de parte de dicho contratista.</t>
  </si>
  <si>
    <t>Manipulación de casos e información, fundamentos jurídicos, estudios y seguimiento a los casos que se someten a decisión del Comité de Conciliación.</t>
  </si>
  <si>
    <t>Posibilidad de recibir o solicitar cualquier dádiva o beneficio a nombre propio o de tercero para manipular las decisiones del comité de conciliación.</t>
  </si>
  <si>
    <t xml:space="preserve">Actas de comité de conciliación del semestre </t>
  </si>
  <si>
    <t>Brindar información inexacta respecto de la situación jurídica que se someterá a conciliación judicial o extrajudicial</t>
  </si>
  <si>
    <t>Inexistencia de controles en la gestión documental</t>
  </si>
  <si>
    <t xml:space="preserve">Posibilidad de recibir o solicitar cualquier dádiva o beneficio a nombre propio o de tercero para filtrar información de un proceso contractual y/o judicial en el que sea parte o interviniente el IPCC.
</t>
  </si>
  <si>
    <t>El jefe de la oficina jurídica, siempre que sea llevado un caso a discusión del comité de conciliación, como secretario técnico, deberá designar el estudio y elaboración del informe previo o ficha técnica a dos abogados. Uno de ellos será designado para la defensa judicial, y el otro, el abogado que ha sustanciado los actos o hechos administrativos que sean objeto de solicitud de conciliación. Ambos serán invitados a la deliberación del Comité para socializar el informe y explicar la situación jurídica, con el fin de adoptarse la decisión correspondiente, y en caso de aprobación o improbación, constará en acta. </t>
  </si>
  <si>
    <t>El Jefe Asesor de la oficina jurídica deberá crear una carpeta Drive, o una nube que contenga los expedientes escaneados, con acceso restringido a los archivos digitales, de tal manera que quien pretenda descargar documentos de la carpeta, deba solicitar el acceso o autorización en la plataforma o correo, y de esta manera, quede registrada la persona que solicita acceso. Respecto de un expediente físico, la División Administrativa debe crear un registro de préstamos internos, con verificación de foliatura, sin que se autorice el retiro de los mismos de las instalaciones. </t>
  </si>
  <si>
    <t>La jefe de la División Administrativa y Financiera deberá crear procedimiento de préstamo de expedientes, junto con controles a la gestión. Este procedimiento deberá ser implementado por todas las áreas de la entidad, en especial por el área jurídica a la hora de prestar o suministrar cualquier tipo de información.</t>
  </si>
  <si>
    <t>Carpeta Drive actualizada con toda la contratación de la vigencia actual. 
Muestra de formatos de préstamos de expedientes digitales o físicos.</t>
  </si>
  <si>
    <t>Procedimiento de préstamo de documentos actualizados </t>
  </si>
  <si>
    <t>Controles ineficientes, debilidad en la aplicación de lineamientos archivísticos,</t>
  </si>
  <si>
    <t xml:space="preserve"> Radicación de solicitudes sin el lleno de requisitos</t>
  </si>
  <si>
    <t>Posibilidad de que un funcionario y/o contratista encargado del proceso de gestión documental reciba o solicite cualquier dádiva o beneficio a nombre propio o de terceros para favorecer la entrega o inclusión de nueva documentación sin que se surta el debido proceso.</t>
  </si>
  <si>
    <t>La Subdirección Administrativa y Financiera, a través del funcionario o contratista a cargo, debe asegurar la definición de instructivos y procedimientos enmarcados en la gestión documental, incluida la creación de expedientes desde los Archivos de Gestión de la Entidad, a fin de lograr la apropiación del conocimiento y su adecuada gestión por todas las partes involucradas".</t>
  </si>
  <si>
    <t>Procedimientos levantados en el marco de la gestión documental</t>
  </si>
  <si>
    <t>Metodología deficiente en el desarrollo de la auditoría. </t>
  </si>
  <si>
    <t>Personal contratado inapropiado para la elaboración del plan anual de auditoría.</t>
  </si>
  <si>
    <t xml:space="preserve"> El profesional Asesor Control Interno IPCC, jefe de la oficina de Control Interno, mensualmente informará a los líderes de proceso los próximos informes a presentar o procesos a auditar, para el alistamiento y disposición de la información (evidencias, correos de notificación o requerimientos).</t>
  </si>
  <si>
    <t>El profesional Asesor de Control Interno IPCC, jefe de la oficina de Control Interno, cada vez que se inicia una auditoría contemplada en el Plan Anual de Auditorías, realizará una reunión de trabajo y de instalación de auditoría con el propósito de socializar el objetivo, el alcance y los plazos de la auditoría, a través del formato de acta de instalación. En caso de no asistencia, se envía un oficio con copia a Dirección notificando el incumplimiento y solicitando una nueva fecha y la razón de inasistencia. </t>
  </si>
  <si>
    <t>Actas de instalación de auditorías</t>
  </si>
  <si>
    <t>Brindar atención e información efectiva, que le permita la accesibilidad a los trámites y servicios que ofrece el IPCC, contribuyendo a mejorar la confianza y satisfacción de los ciudadanos en la entidad.</t>
  </si>
  <si>
    <t>Tráfico de influencias.</t>
  </si>
  <si>
    <t>Falta de capacitación e inducción en temas de seguridad de la información.</t>
  </si>
  <si>
    <t>Posibilidad de recibir o solicitar cualquier dádiva o beneficio a nombre propio o de terceros con el fin de dar prioridad al trámite de una PQRSD sobre otras, asegurando una atención más rápida y favorable a quienes ofrecen incentivos.</t>
  </si>
  <si>
    <t>Publicación en redes sociales del procedimiento para acceder al préstamo de bibliotecas o TAM.</t>
  </si>
  <si>
    <t>El profesional especializado adscrito a la división de cultura, cada vez que se solicite préstamo de los escenarios culturales, verificará a través de una lista de chequeo que los solicitantes cumplan con los requisitos mínimos para el préstamo del escenario. En caso de observar que no se cumple con algún requisito, le notificará al solicitante dejando evidencia a través de correo electrónico.</t>
  </si>
  <si>
    <t>El profesional especializado adscrito a la división de cultura trimestralmente realizará publicaciones de sensibilización sobre los requisitos mínimos y demás documentos que se deben presentar para acceder al préstamo de los escenarios culturales, por medio de una pieza gráfica en los canales oficiales del IPCC.</t>
  </si>
  <si>
    <t xml:space="preserve">Evidencia del envío de las necesidades al equipo jurídico: la contratación de artistas o gestores culturales. </t>
  </si>
  <si>
    <t xml:space="preserve">1, Detrimento en la imagen institucional y falta de credibilidad   2. Exponer a la entidad a mayor actividad litigiosa.
</t>
  </si>
  <si>
    <t>1. La Dirección General, a través de la Coordinación de PQRSD, verificará por medio de la Matriz de seguimiento la oportunidad de atención de las pqrsd presentadas al Instituto de Patrimonio y Cultura.</t>
  </si>
  <si>
    <t>2. Establecer canales seguros y anónimos a través de los cuales los ciudadanos pudiesen reportar sospechas de corrupción y favoritismos de manera segura. </t>
  </si>
  <si>
    <t>El coordinador del Grupo de Atención – PQRSD realizará reuniones de seguimiento a las actividades propias del grupo (actas de reuniones).</t>
  </si>
  <si>
    <t>Afectación al grupo de funcionarios del proceso
Afectación al cumplimiento de metas y objetivos de la dependencia. 
Pérdida de confianza, afectando su reputación.                                                        
Intervención de los órganos de control.</t>
  </si>
  <si>
    <t>Debido al tráfico de influencias y clientelismos</t>
  </si>
  <si>
    <t>Debilidad en controles en el procedimiento de vinculación de personal. </t>
  </si>
  <si>
    <t>Posibilidad de recibir o solicitar cualquier dádiva o beneficio a nombre propio o de terceros para vincular intencionalmente al personal sin el lleno de los requisitos exigidos por ley o modificación de perfiles o cargos para su adaptación a algunos de los candidatos para el nombramiento.</t>
  </si>
  <si>
    <t>1. Favorecimiento de un tercero en detrimento de los principios de la función pública; 2. Pérdida de legitimidad de la Administración Distrital; 3. Generación de reprocesos y desgaste administrativo; 4. Sanciones disciplinarias; 5. Propicia escenarios de conflictos; 6. Demandas a la entidad</t>
  </si>
  <si>
    <t>Inexistencia de controles para la asistencia del personal a las instalaciones de la entidad para el cumplimiento de sus labores. </t>
  </si>
  <si>
    <t>Posibilidad de recibir o solicitar cualquier dádiva o beneficio a nombre propio o de terceros para otorgar permisos, licencias, vacaciones y demás situaciones administrativas. </t>
  </si>
  <si>
    <t>1. Obtener resultados no reales de las evaluaciones de los empleados 2. Beneficio a terceros</t>
  </si>
  <si>
    <t>Contribuir al aseguramiento de los objetivos de la entidad y para esto tiene que proveer, mantener y desarrollar un talento humano altamente calificado y motivado a través de la aplicación de programas eficientes de gestión del talento humano, así como velar por el cumplimiento de las normas y procedimientos vigentes en la materia.</t>
  </si>
  <si>
    <t>El profesional especializado adscrito a la División Administrativa, cada vez que se lleve a cabo la contratación de personal, verificará los requisitos establecidos a través de una lista de chequeo. En caso de que falte información, o se observe alguna anomalía e inconsistencia en los documentos, solicitará la subsanación y se continuará el proceso una vez se subsane la situación.</t>
  </si>
  <si>
    <t>El profesional especializado adscrito a la División Administrativa, cada vez que se lleve a cabo la contratación de personal, verificará la idoneidad del personal a través de la implementación del procedimiento de vinculaciones para los aspirantes de los empleos públicos del IPCC. </t>
  </si>
  <si>
    <t>El profesional especializado adscrito a la División Administrativa, cada vez que un funcionario requiera, revisará las novedades a incluir en el periodo correspondiente y las comparará con la información del software Apolos.</t>
  </si>
  <si>
    <t>Evaluaciones de personal realizadas de forma oportuna a los funcionarios.</t>
  </si>
  <si>
    <t>Desarticulación entre la formulación de proyectos y las necesidades identificadas en el ejerciciode la planeación. </t>
  </si>
  <si>
    <t>Inexistencia de instrumentos para ejercer los controles a las actividades contenidas en la planeación.</t>
  </si>
  <si>
    <t>Posibilidad de recibir o solicitar cualquier dádiva o beneficio a nombre propio o de terceros para direccionar la planificación de actividades o proyectos en beneficio de personas o poblaciones específicas.</t>
  </si>
  <si>
    <t>Afectación al grupo de funcionarios del proceso, incumplimiento de metas y objetivos de la dependencia, generar pérdida de confianza de la entidad, afectando su reputación, dar lugar al detrimento de calidad de vida de la comunidad por la pérdida del bien, servicios o recursos públicos, intervención de los órganos de control, de la Fiscalía u otro ente.</t>
  </si>
  <si>
    <t>Investigaciones disciplinarias, demandas.
Pérdida de confidencialidad de información privilegiada.                    Deterioro de la imagen de la entidad.</t>
  </si>
  <si>
    <t>Los profesionales del Grupo de Planeación realizan curso virtual de "Integridad, transparencia y lucha contra la corrupción" de la Función Pública; en caso de no realizar el curso virtual, los profesionales participarán en las capacitaciones ofertadas por la Subdirección de Gestión Humana sobre el tema de Integridad. La evidencia se encuentra en los certificados del curso virtual y/o listados de asistencia.</t>
  </si>
  <si>
    <t>Los profesionales del Grupo de Planes, Programas y Proyectos del IPCC, mensualmente, realizan la verificación de la información relacionada con la planeación y sus resultados, para asegurar la confiabilidad de la información. En caso de inconsistencias, se devuelve la información para los ajustes correspondientes, de lo cual se conservan las evidencias de las acciones realizadas en la matriz de reportes.</t>
  </si>
  <si>
    <t>Certificado de asistencia al curso de Integridad de todo el Equipo de Planeaciòn</t>
  </si>
  <si>
    <t xml:space="preserve">Evidencias de la estructuración del presupuesto 2025. </t>
  </si>
  <si>
    <t>Seguimiento al plan de acción en lo correspondiente a la parte presupuestal.</t>
  </si>
  <si>
    <t xml:space="preserve">El profesional universitario adscrito a la División Administrativa y Financiera, cada anualidad, verifica que la proyección del presupuesto para la siguiente vigencia cumpla con los requisitos legales, a través del estudio estadístico de las últimas tres o cuatro vigencias, de acuerdo a lo normado. En caso de encontrar incorrecciones materiales significativas, se requiere al jefe inmediato la confirmación de la información suministrada y se deja evidencia a través de correo. </t>
  </si>
  <si>
    <t>El profesional universitario adscrito a la División Administrativa y Financiera, cada anualidad, compara que la información suministrada sobre el avance de las metas del plan de acción corresponda a la solicitud de los recursos para una adecuada estimación presupuestal. En caso de observar inconsistencias, se requiere al jefe inmediato y/o a quien haga las veces de jefe de planeación la corrección de la información suministrada y se deja evidencia a través de correo.</t>
  </si>
  <si>
    <t xml:space="preserve">Muestra de CDP con sus estudios previos para un grupo de contratos. </t>
  </si>
  <si>
    <t>El profesional universitario adscrito a la División Administrativa y Financiera, cada vez que emite un CDP, verifica a través de una consulta de ejecución presupuestal los saldos en los rubros presupuestales. En caso de observar errores en la solicitud, esta se rechaza y requiere al solicitante el suministro de la información y se deja evidencia a través de correo.</t>
  </si>
  <si>
    <t>Seguimiento a la ejecución presupuestal 2025.</t>
  </si>
  <si>
    <t>El profesional universitario de la División Administrativa y Financiera con funciones de contador, mensualmente verificará el cumplimiento de los procesos de la gestión contable a través de un muestreo, el cual estaría conformado por 5 comprobantes de egresos, 5 comprobantes de contabilidad y la nómina del personal de planta de cada mes. En caso de encontrar inconsistencias, se notificará vía correo electrónico a los encargados del proceso para que hagan las correcciones pertinentes.</t>
  </si>
  <si>
    <t>El Profesional Universitario con funciones de Contador, trimestralmente, notificará por medio de oficio a las otras áreas que reportan documentos contables e insumos de los Estados Financieros para que lo hagan de forma oportuna y con la calidad que represente fielmente el hecho financiero. En caso de no cumplir con este requerimiento, se dejará constancia a través de correo electrónico.</t>
  </si>
  <si>
    <t>Muestreo de comprobantes de egresos, compras de contabilidad y la nómina.               </t>
  </si>
  <si>
    <t>Evidencia de solicitudes o requerimientos enviados a otras dependencias               </t>
  </si>
  <si>
    <t>El Profesional Universitario de la División Administrativa del IPCC, cada vez que se presente la obligación de pagar un impuesto, evaluará la liquidación, presentación y pago de las declaraciones tributarias, constatando su efectiva y oportuna realización y pago; en caso de encontrar observaciones o inconsistencias en las mismas, notificará a través de correo electrónico a los encargados del proceso para que hagan las correcciones del caso.</t>
  </si>
  <si>
    <t xml:space="preserve">Declaraciones tributarias con sus respectivos soportes de pago en los tiempos establecidos por la ley. </t>
  </si>
  <si>
    <t>El profesional universitario adscrito a la División Administrativa, con funciones de tesorero, cada vez que realice un pago, solicita al supervisor del proceso el visto bueno y/o certificado de cumplimiento cuando se trate del pago de un contratista. En caso de no contar con dicho documento, lo notificará al líder del proceso, dejando evidencia a través de correo electrónico. </t>
  </si>
  <si>
    <t>El profesional universitario adscrito a la División Administrativa, con funciones de tesorero, cada vez que realice un pago, verifica a través de una lista de chequeo que la cuenta por pagar cumpla con los requisitos establecidos por la entidad. En caso de encontrar información faltante, lo notificará al supervisor del contrato y/o del proceso y dejará evidencia a través de correo electrónico.</t>
  </si>
  <si>
    <t>Muestreo de certificados de supervisión para 20 pagos aleatorios</t>
  </si>
  <si>
    <t>Muestreo de 20 órdenes de pago con su respectivo checklist que demuestra el cumplimiento de los requisitos establecidos por la entidad para realizar los pagos.</t>
  </si>
  <si>
    <t>Alteración de la información presupuestal, por presiones externas o internas.</t>
  </si>
  <si>
    <t>Posibilidad de recibir o solicitar cualquier dádiva o beneficio a nombre propio o de terceros, con el fin de estimar el presupuesto de ingresos sin la garantía real de los recursos de la siguiente vigencia.</t>
  </si>
  <si>
    <t>Afectación al grupo de funcionarios del proceso.
Generación de pérdida de recursos económicos en la entidad: </t>
  </si>
  <si>
    <t>Amenaza, intimidación o persuasión al profesional encargado del presupuesto.</t>
  </si>
  <si>
    <t>Posibilidad de recibir o solicitar cualquier dádiva o beneficio a nombre propio o de un tercero por expedición de Certificado de Disponibilidad Presupuestal (CDP) con fondos o programas de financiación diferentes a los definidos en el presupuesto de ingresos y gastos.</t>
  </si>
  <si>
    <t>Afectación al grupo de funcionarios del proceso.
Incumplimiento de metas, sanciones disciplinarias, fiscales, penales, multas, acciones de repetición, etc.</t>
  </si>
  <si>
    <t>Reporte inoportuno de documentos contables de las otras áreas de la entidad y/o de baja calidad.</t>
  </si>
  <si>
    <t>Posibilidad de recibir o solicitar cualquier dádiva o beneficio a nombre propio o de terceros para manipular la información contable, imposibilitando la emisión de estados financieros razonables.</t>
  </si>
  <si>
    <t>Incumplimiento de la normatividad tributaria aplicable a la entidad.  </t>
  </si>
  <si>
    <t>Subestimación o sobreestimación del registro de los impuestos por pagar a la Autoridad Tributaria. </t>
  </si>
  <si>
    <t>Posibilidad de recibir o solicitar cualquier dádiva o beneficio a nombre propio o de terceros para manipular la información contable, imposibilitando la liquidación y presentación de las declaraciones de impuestos de forma adecuada y en los plazos establecidos por ley.                  </t>
  </si>
  <si>
    <t>Afectación al grupo de funcionarios del proceso.
Generación de pérdida de recursos económicos en la entidad:  </t>
  </si>
  <si>
    <t>Falta de filtros de revisión por parte de los líderes de los procesos. </t>
  </si>
  <si>
    <t xml:space="preserve"> Controles inexistentes en la documentación presentada    </t>
  </si>
  <si>
    <t>Posibilidad de recibir o solicitar cualquier dádiva o beneficio a nombre propio o de terceros por agilizar trámites de pago a favor de contratistas o proveedores y/o ejecutar dichos pagos sin el lleno de requisitos.   </t>
  </si>
  <si>
    <t>Afectación al grupo de funcionarios del proceso.
Generación de pérdida de recursos económicos en la entidad:      </t>
  </si>
  <si>
    <t>Ignorar los lineamientos de orden nacional que indican qué tipo de servicios tecnológicos contratar en relación a servicios TI (Tecnologías de la Información).</t>
  </si>
  <si>
    <t>Debilidad en la formulación de requerimientos para los productos y/o servicios TI a adquirir.</t>
  </si>
  <si>
    <t>Afectar al grupo de funcionarios del proceso.
Incumplimiento de metas y objetivos de la dependencia
Incumplimiento de la misióndel sector al que pertenece la entidad
pPérdidae confianza de la entidad, afectando su reputación
pérPérdidaconfianza de la entidad, afectando su repureputación</t>
  </si>
  <si>
    <t>Posibilidad de recibir o solicitar cualquier dádiva o beneficio a nombre propio o de terceros para otorgar acceso a las bases de datos de información reservada en el marco de habeas data para un uso indebido.</t>
  </si>
  <si>
    <t>Ignorar la política de tratamiento de datos personales de la entidad.</t>
  </si>
  <si>
    <t>Inexistencia de mecanismos de control de acceso a las bases de datos de la entidad</t>
  </si>
  <si>
    <t>Afectar al grupo de funcionarios del proceso.
Incumplimiento de metas y objetivos de la dependencia
Incumplimiento de la misión del sector al que pertenece la entidad
Pérdida de confianza de la entidad, afectando su reputación.</t>
  </si>
  <si>
    <t>Bajo nivel de seguridad para el acceso a la información por firewall con políticas inadecuadas y antivirus caducados o mal configurados.</t>
  </si>
  <si>
    <t xml:space="preserve">Posibilidad de afectación reputacional por queja, demanda o sanción de los grupos de valor y/o entes de control debido a pérdida de confidencialidad en activos que contienen información con carácter personal.
</t>
  </si>
  <si>
    <t>Monitorear, evaluar y controlar la debida ejecución de los servidores virtuales, equipos de control de borde, conectividad de acuerdo al parámetro establecido por el instituto.</t>
  </si>
  <si>
    <t>El profesional especializado adscrito a la división administrativa financiera, cada vez que se va a realizar el uso de un desarrollo, aplicación y/o plataforma de software que recopila información sensible, verifica que en cada formulario de datos se encuentre publicada la política de tratamiento de datos personales de la entidad. En el evento de encontrar formularios que no cumplan con la publicación, solicita las correcciones por medio de correo electrónico, enviando el documento y solicitando la confirmación del recibido al tercero desarrollador del formulario o al contratista.</t>
  </si>
  <si>
    <t>Estudios de mercado y fichas técnicas de las adquisiciones realizadas hasta la fecha.</t>
  </si>
  <si>
    <t>No existen estrategias de comunicación.</t>
  </si>
  <si>
    <t>Elaborar y hacer seguimiento al cumplimiento del Plan de Comunicación Institucional; así mismo, fortalecer las competencias comunicativas de los responsables de comunicaciones del IPCC.</t>
  </si>
  <si>
    <t>Elaborar y hacer seguimiento a la matriz de flujo de comunicación institucional. Revisar de acuerdo con los lineamientos de prensa los documentos a publicar.</t>
  </si>
  <si>
    <t>El profesional encargado de la administración de las redes sociales institucionales verifica el adecuado cumplimiento de las políticas de uso de las redes sociales para no incurrir en conductas inadecuadas que pongan en riesgo la disponibilidad de las mismas.</t>
  </si>
  <si>
    <t>ELABORO</t>
  </si>
  <si>
    <t>Tráfico de influencias / Posibilidad de expedición irregular de actos administrativos y contratos en beneficio propio o de terceros</t>
  </si>
  <si>
    <t>Intereses particulares que influyen en la expedición de los actos administrativos</t>
  </si>
  <si>
    <t>La Dirección General realizará la verificación de los actos administrativos a expedir a través de un formato de ruta de actos administrativos donde establece los datos básicos de estos y su numeración correspondiente; en caso de identificar desviaciones, se realiza la revisión por parte de la oficina jurídica para establecer las causas que dieron lugar a dichas desviaciones.</t>
  </si>
  <si>
    <t>Alterar u ocultar la información real del desempeño de los procesos o alinear intencionalmente el cumplimiento de metas para mostrar mayores resultados de la entidad en beneficio de la alta dirección y los empleados de la institución.</t>
  </si>
  <si>
    <t>Reducción de la capacidad de gestión de la entidad, pérdida de certificaciones en normas internacionales, no se cuenta con soportes de resultados, demostrar cumplimiento de metas a conveniencia. </t>
  </si>
  <si>
    <t>El Asesor de Control Interno del IPCC programará auditorías internas de calidad y/o auditorías de gestión para verificar el óptimo funcionamiento del sistema de gestión de calidad y la información reportada a entes certificadores.</t>
  </si>
  <si>
    <t xml:space="preserve">
Cotejar el inventario de procesos y procedimientos vs los documentos actualizados y aprobados; así mismo, se deberá hacer seguimiento al plan de acción del asesor de calidad con el fin de validar el avance de las actividades propuestas.</t>
  </si>
  <si>
    <t>Alexis Tibaduiza</t>
  </si>
  <si>
    <t>HERRAMIENTA PARA EL LEVANTAMIENTO DE LA INFORMACIÓN PARA MAPEAR LOS RIESGOS DE CORRUPCIÓN POR PROCESOS</t>
  </si>
  <si>
    <t>MAPA DE RIESGOS 2025</t>
  </si>
  <si>
    <t>MAPA DE RIESGOS  2025</t>
  </si>
  <si>
    <t>MAPA DE RIESGOS   2025</t>
  </si>
  <si>
    <t>Levantamiento y diligenciamiento de formato de confidencialidad</t>
  </si>
  <si>
    <t>Términos de referencia por cada convocatoria versus lista de chequeo y muestras aleatorias de documentos entregados por participantes.</t>
  </si>
  <si>
    <t xml:space="preserve">El profesional especializado adscrito a la división de cultura, cada vez que se presente un proceso de convocatoria, deberá suscribir un formato de confidencialidad con todos los servidores y contratistas involucrados en el proceso de convocatoria. </t>
  </si>
  <si>
    <t>Zorelly Echeverry</t>
  </si>
  <si>
    <t>Walter Navarro Rangel</t>
  </si>
  <si>
    <t xml:space="preserve">MAPA DE RIESGOS 2025 </t>
  </si>
  <si>
    <t>Oficina Juridica</t>
  </si>
  <si>
    <t>Asesor</t>
  </si>
  <si>
    <t>g</t>
  </si>
  <si>
    <t>Relación o cuadro de control de visitas técnicas con sus respectivos soportes</t>
  </si>
  <si>
    <t xml:space="preserve">Nestror </t>
  </si>
  <si>
    <t>Patricia Diaz</t>
  </si>
  <si>
    <t>El profesional especializado de la División de Patrimonio, cada trimestre, creará espacios para capacitar y socializar al personal técnico, asistencial y profesional a través de  mesas de trabajo, con el fin de dar a conocer la normatividad aplicable y las consecuencias jurídicas derivadas de no cumplir con el debido proceso. </t>
  </si>
  <si>
    <t>gpfp-f01_formato de visita técnica_v1_2025 y protocolo de visita técnica GPFP-PT001</t>
  </si>
  <si>
    <t>Myriam Solorzano</t>
  </si>
  <si>
    <t>Posibilidad de cobro de comisiones a los actores, gestores, hacedores y artistas del sector arte, cultura y patrimonio para incluirlos o favorecerlos en la programación de las actividades culturales.</t>
  </si>
  <si>
    <t>El líder de proceso del área de cultura, siempre que se adelante un proceso de contratación (necesidad surgida desde su área), deberá analizar las diferentes variables o elementos de juicios de valor de la situación problemática que le permitan exponer y explicar la necesidad de la contratación que se requiera para cubrir dicha necesidad, dirigida a la dirección y/o al comité de contratación del IPCC.</t>
  </si>
  <si>
    <t>Posibilidad de recibir o solicitar dádivas o beneficios a nombre propio o de terceros para modificar de manera indebida los informes de auditoría adelantados por la Oficina de Control Interno del IPCC.</t>
  </si>
  <si>
    <t>Posibilidad de recibir o solicitar cualquier dádiva o beneficio, a nombre propio o de terceros, para omitir deliberadamente información relevante al Comité Coordinador de Control Interno, con el fin de excluir un proceso en el Plan Anual de Auditoría.</t>
  </si>
  <si>
    <t>* Aplicar Política de Cero Tolerancia a la Corrupción: Inclusión explícita en el Código de Ética de la entidad, Política de Integridad del IPCC y codigo de etica del auditor interno.
* Declaración de Conflicto de Interés: Obligatoria para auditores antes del inicio de cada auditoría o acompañamiento.</t>
  </si>
  <si>
    <t>*  Aplicar Política de Cero Tolerancia a la Corrupción: Inclusión explícita en el Código de Ética de la entidad, Política de Integridad del IPCC y codigo de etica del auditor interno
*Ajuste del Plan de Auditoría: Si se detecta la materialización de un riesgo de corrupción  en un proceso de la entidad, el Plan deberá ser ajustado y aprobado nuevamente por el Comité.</t>
  </si>
  <si>
    <t>Actas  firmadas por miembros del Comité de Coordinación de Control Interno en el cual se aprueba el ajuste al plan de auditoria, en caso de materializarse un riesgo de corrupción.    
Compromiso Ético del Auditor Interno, suscrito por los contratistas  al inicio de cada contrato.                                                                                     
Declaraciones de conflicto de interés firmadas.</t>
  </si>
  <si>
    <t>Compromiso Ético del Auditor Interno, suscrito por los contratistas  al inicio de cada contrato.                                                                                     
Declaraciones de conflicto de interés firmadas.
Registro de capacitaciones en etica e integridad.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</si>
</sst>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46" x14ac:knownFonts="1">
    <font>
      <sz val="11"/>
      <color theme="1"/>
      <name val="Aptos Narrow"/>
      <family val="2"/>
      <scheme val="minor"/>
    </font>
    <font>
      <sz val="11"/>
      <color theme="1"/>
      <name val="Aptos Narrow"/>
      <family val="2"/>
      <scheme val="minor"/>
    </font>
    <font>
      <u/>
      <sz val="11"/>
      <color theme="10"/>
      <name val="Aptos Narrow"/>
      <family val="2"/>
      <scheme val="minor"/>
    </font>
    <font>
      <b/>
      <sz val="18"/>
      <color theme="1"/>
      <name val="Arial"/>
      <family val="2"/>
    </font>
    <font>
      <sz val="11"/>
      <name val="Arial"/>
      <family val="2"/>
    </font>
    <font>
      <b/>
      <sz val="14"/>
      <color theme="1"/>
      <name val="Arial"/>
      <family val="2"/>
    </font>
    <font>
      <sz val="14"/>
      <name val="Arial"/>
      <family val="2"/>
    </font>
    <font>
      <b/>
      <sz val="12"/>
      <color theme="1"/>
      <name val="Arial"/>
      <family val="2"/>
    </font>
    <font>
      <sz val="12"/>
      <color theme="1"/>
      <name val="Arial"/>
      <family val="2"/>
    </font>
    <font>
      <sz val="14"/>
      <color theme="1"/>
      <name val="Arial"/>
      <family val="2"/>
    </font>
    <font>
      <b/>
      <sz val="11"/>
      <color theme="0"/>
      <name val="Arial"/>
      <family val="2"/>
    </font>
    <font>
      <sz val="10"/>
      <color theme="1"/>
      <name val="Arial"/>
      <family val="2"/>
    </font>
    <font>
      <b/>
      <sz val="8"/>
      <color theme="1"/>
      <name val="Arial"/>
      <family val="2"/>
    </font>
    <font>
      <b/>
      <sz val="8"/>
      <color theme="0"/>
      <name val="Arial"/>
      <family val="2"/>
    </font>
    <font>
      <b/>
      <sz val="11"/>
      <color theme="1"/>
      <name val="Arial"/>
      <family val="2"/>
    </font>
    <font>
      <b/>
      <sz val="9"/>
      <color theme="1"/>
      <name val="Arial"/>
      <family val="2"/>
    </font>
    <font>
      <b/>
      <sz val="7"/>
      <color theme="1"/>
      <name val="Arial"/>
      <family val="2"/>
    </font>
    <font>
      <b/>
      <i/>
      <sz val="8"/>
      <color theme="1"/>
      <name val="Arial"/>
      <family val="2"/>
    </font>
    <font>
      <sz val="8"/>
      <color theme="1"/>
      <name val="Arial"/>
      <family val="2"/>
    </font>
    <font>
      <sz val="10"/>
      <color rgb="FF000000"/>
      <name val="Arial"/>
      <family val="2"/>
    </font>
    <font>
      <i/>
      <sz val="8"/>
      <color theme="1"/>
      <name val="Arial"/>
      <family val="2"/>
    </font>
    <font>
      <sz val="10"/>
      <color theme="1"/>
      <name val="Calibri"/>
      <family val="2"/>
    </font>
    <font>
      <sz val="10"/>
      <color theme="0"/>
      <name val="Arial"/>
      <family val="2"/>
    </font>
    <font>
      <b/>
      <sz val="10"/>
      <color theme="1"/>
      <name val="Arial"/>
      <family val="2"/>
    </font>
    <font>
      <b/>
      <sz val="11"/>
      <color rgb="FF000000"/>
      <name val="Arial"/>
      <family val="2"/>
    </font>
    <font>
      <sz val="11"/>
      <color rgb="FF000000"/>
      <name val="Arial"/>
      <family val="2"/>
    </font>
    <font>
      <sz val="10"/>
      <color theme="1"/>
      <name val="Times"/>
      <family val="1"/>
    </font>
    <font>
      <sz val="10"/>
      <color rgb="FF000000"/>
      <name val="Times"/>
      <family val="1"/>
    </font>
    <font>
      <sz val="10"/>
      <color theme="1"/>
      <name val="Aptos Narrow"/>
      <family val="2"/>
      <scheme val="minor"/>
    </font>
    <font>
      <sz val="11"/>
      <color theme="1"/>
      <name val="Arial"/>
      <family val="2"/>
    </font>
    <font>
      <b/>
      <sz val="10"/>
      <color theme="0"/>
      <name val="Arial"/>
      <family val="2"/>
    </font>
    <font>
      <b/>
      <sz val="10"/>
      <color rgb="FFFFFFFF"/>
      <name val="Arial"/>
      <family val="2"/>
    </font>
    <font>
      <i/>
      <sz val="10"/>
      <color theme="1"/>
      <name val="Arial"/>
      <family val="2"/>
    </font>
    <font>
      <sz val="10"/>
      <name val="Arial"/>
      <family val="2"/>
    </font>
    <font>
      <sz val="9"/>
      <color rgb="FF000000"/>
      <name val="Times"/>
      <family val="1"/>
    </font>
    <font>
      <b/>
      <sz val="10"/>
      <color rgb="FF000000"/>
      <name val="Times"/>
      <family val="1"/>
    </font>
    <font>
      <b/>
      <sz val="16"/>
      <color theme="1"/>
      <name val="Arial"/>
      <family val="2"/>
    </font>
    <font>
      <sz val="16"/>
      <name val="Arial"/>
      <family val="2"/>
    </font>
    <font>
      <sz val="11"/>
      <color theme="1"/>
      <name val="Roboto"/>
    </font>
    <font>
      <b/>
      <sz val="10"/>
      <color rgb="FF000000"/>
      <name val="Arial"/>
      <family val="2"/>
    </font>
    <font>
      <sz val="11"/>
      <color rgb="FF000000"/>
      <name val="Roboto"/>
    </font>
    <font>
      <b/>
      <sz val="11"/>
      <name val="Arial"/>
      <family val="2"/>
    </font>
    <font>
      <b/>
      <sz val="8"/>
      <name val="Arial"/>
      <family val="2"/>
    </font>
    <font>
      <b/>
      <sz val="10"/>
      <name val="Arial"/>
      <family val="2"/>
    </font>
    <font>
      <b/>
      <sz val="11"/>
      <color rgb="FF000000"/>
      <name val="Roboto"/>
    </font>
    <font>
      <b/>
      <sz val="11"/>
      <color theme="1"/>
      <name val="Roboto"/>
    </font>
  </fonts>
  <fills count="13">
    <fill>
      <patternFill patternType="none"/>
    </fill>
    <fill>
      <patternFill patternType="gray125"/>
    </fill>
    <fill>
      <patternFill patternType="solid">
        <fgColor theme="0"/>
        <bgColor theme="0"/>
      </patternFill>
    </fill>
    <fill>
      <patternFill patternType="solid">
        <fgColor rgb="FF2E75B5"/>
        <bgColor rgb="FF2E75B5"/>
      </patternFill>
    </fill>
    <fill>
      <patternFill patternType="solid">
        <fgColor rgb="FF9CC2E5"/>
        <bgColor rgb="FF9CC2E5"/>
      </patternFill>
    </fill>
    <fill>
      <patternFill patternType="solid">
        <fgColor rgb="FFF2F2F2"/>
        <bgColor rgb="FFF2F2F2"/>
      </patternFill>
    </fill>
    <fill>
      <patternFill patternType="solid">
        <fgColor theme="5"/>
        <bgColor theme="5"/>
      </patternFill>
    </fill>
    <fill>
      <patternFill patternType="solid">
        <fgColor rgb="FF009900"/>
        <bgColor rgb="FF009900"/>
      </patternFill>
    </fill>
    <fill>
      <patternFill patternType="solid">
        <fgColor rgb="FFC00000"/>
        <bgColor rgb="FFC00000"/>
      </patternFill>
    </fill>
    <fill>
      <patternFill patternType="solid">
        <fgColor theme="0"/>
        <bgColor indexed="64"/>
      </patternFill>
    </fill>
    <fill>
      <patternFill patternType="solid">
        <fgColor rgb="FFFFFFFF"/>
        <bgColor rgb="FFFFFFFF"/>
      </patternFill>
    </fill>
    <fill>
      <patternFill patternType="solid">
        <fgColor rgb="FF0070C0"/>
        <bgColor indexed="64"/>
      </patternFill>
    </fill>
    <fill>
      <patternFill patternType="solid">
        <fgColor theme="3" tint="0.749992370372631"/>
        <bgColor indexed="64"/>
      </patternFill>
    </fill>
  </fills>
  <borders count="94">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indexed="64"/>
      </right>
      <top style="thin">
        <color rgb="FF000000"/>
      </top>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style="thin">
        <color rgb="FF000000"/>
      </top>
      <bottom style="thin">
        <color rgb="FF000000"/>
      </bottom>
      <diagonal/>
    </border>
    <border>
      <left style="thin">
        <color rgb="FF000000"/>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rgb="FF000000"/>
      </left>
      <right style="thin">
        <color rgb="FF000000"/>
      </right>
      <top style="thin">
        <color indexed="64"/>
      </top>
      <bottom/>
      <diagonal/>
    </border>
    <border>
      <left style="thin">
        <color rgb="FF000000"/>
      </left>
      <right/>
      <top style="thin">
        <color indexed="64"/>
      </top>
      <bottom/>
      <diagonal/>
    </border>
    <border>
      <left style="thin">
        <color rgb="FF000000"/>
      </left>
      <right style="thin">
        <color indexed="64"/>
      </right>
      <top/>
      <bottom/>
      <diagonal/>
    </border>
    <border>
      <left/>
      <right style="thin">
        <color indexed="64"/>
      </right>
      <top style="thin">
        <color rgb="FF000000"/>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rgb="FF000000"/>
      </left>
      <right style="thin">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rgb="FF000000"/>
      </top>
      <bottom/>
      <diagonal/>
    </border>
    <border>
      <left style="thin">
        <color indexed="64"/>
      </left>
      <right/>
      <top/>
      <bottom/>
      <diagonal/>
    </border>
    <border>
      <left style="thin">
        <color rgb="FF000000"/>
      </left>
      <right style="thin">
        <color rgb="FF000000"/>
      </right>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medium">
        <color indexed="64"/>
      </bottom>
      <diagonal/>
    </border>
    <border>
      <left style="thin">
        <color rgb="FF000000"/>
      </left>
      <right style="thin">
        <color rgb="FF000000"/>
      </right>
      <top style="thin">
        <color rgb="FF000000"/>
      </top>
      <bottom style="thin">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thin">
        <color indexed="64"/>
      </bottom>
      <diagonal/>
    </border>
    <border>
      <left/>
      <right style="thin">
        <color indexed="64"/>
      </right>
      <top/>
      <bottom style="thin">
        <color rgb="FF000000"/>
      </bottom>
      <diagonal/>
    </border>
    <border>
      <left style="medium">
        <color indexed="64"/>
      </left>
      <right/>
      <top style="medium">
        <color indexed="64"/>
      </top>
      <bottom style="medium">
        <color indexed="64"/>
      </bottom>
      <diagonal/>
    </border>
    <border>
      <left/>
      <right style="medium">
        <color indexed="64"/>
      </right>
      <top/>
      <bottom/>
      <diagonal/>
    </border>
    <border>
      <left/>
      <right/>
      <top style="thin">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rgb="FF000000"/>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indexed="64"/>
      </right>
      <top/>
      <bottom style="medium">
        <color indexed="64"/>
      </bottom>
      <diagonal/>
    </border>
    <border>
      <left style="thin">
        <color rgb="FF000000"/>
      </left>
      <right style="thin">
        <color indexed="64"/>
      </right>
      <top/>
      <bottom style="thin">
        <color rgb="FF000000"/>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diagonal/>
    </border>
    <border>
      <left style="thin">
        <color indexed="64"/>
      </left>
      <right style="thin">
        <color indexed="64"/>
      </right>
      <top style="medium">
        <color indexed="64"/>
      </top>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1" fillId="0" borderId="0"/>
  </cellStyleXfs>
  <cellXfs count="635">
    <xf numFmtId="0" fontId="0" fillId="0" borderId="0" xfId="0"/>
    <xf numFmtId="0" fontId="4" fillId="0" borderId="0" xfId="0" applyFont="1"/>
    <xf numFmtId="0" fontId="0" fillId="0" borderId="0" xfId="0" applyAlignment="1">
      <alignment vertical="center"/>
    </xf>
    <xf numFmtId="0" fontId="8" fillId="0" borderId="0" xfId="0" applyFont="1" applyAlignment="1">
      <alignment horizontal="center" vertical="center" wrapText="1"/>
    </xf>
    <xf numFmtId="0" fontId="0" fillId="0" borderId="13" xfId="0" applyBorder="1" applyAlignment="1">
      <alignment horizontal="center" vertical="center"/>
    </xf>
    <xf numFmtId="0" fontId="0" fillId="0" borderId="0" xfId="0" applyAlignment="1">
      <alignment horizontal="center" vertical="center"/>
    </xf>
    <xf numFmtId="0" fontId="11" fillId="0" borderId="0" xfId="0" applyFont="1" applyAlignment="1">
      <alignment vertical="center" wrapText="1"/>
    </xf>
    <xf numFmtId="0" fontId="0" fillId="4" borderId="13" xfId="0" applyFill="1" applyBorder="1" applyAlignment="1">
      <alignment horizontal="center" vertical="center"/>
    </xf>
    <xf numFmtId="0" fontId="12" fillId="4" borderId="13" xfId="0" applyFont="1" applyFill="1" applyBorder="1" applyAlignment="1">
      <alignment horizontal="center" vertical="center" wrapText="1"/>
    </xf>
    <xf numFmtId="0" fontId="11" fillId="4" borderId="13" xfId="0" applyFont="1" applyFill="1" applyBorder="1" applyAlignment="1">
      <alignment horizontal="center" vertical="center" textRotation="90" wrapText="1"/>
    </xf>
    <xf numFmtId="0" fontId="11" fillId="4" borderId="13" xfId="0" applyFont="1" applyFill="1" applyBorder="1" applyAlignment="1">
      <alignment vertical="center" textRotation="90" wrapText="1"/>
    </xf>
    <xf numFmtId="0" fontId="18" fillId="0" borderId="0" xfId="0" applyFont="1" applyAlignment="1">
      <alignment vertical="center" wrapText="1"/>
    </xf>
    <xf numFmtId="0" fontId="11" fillId="2" borderId="3" xfId="0" applyFont="1" applyFill="1" applyBorder="1" applyAlignment="1">
      <alignment horizontal="center" vertical="center" wrapText="1"/>
    </xf>
    <xf numFmtId="0" fontId="11" fillId="0" borderId="13" xfId="0" applyFont="1" applyBorder="1" applyAlignment="1">
      <alignment vertical="center" wrapText="1"/>
    </xf>
    <xf numFmtId="0" fontId="18" fillId="2" borderId="3"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1" fillId="5" borderId="3" xfId="0" applyFont="1" applyFill="1" applyBorder="1" applyAlignment="1">
      <alignment horizontal="center" vertical="center"/>
    </xf>
    <xf numFmtId="0" fontId="11" fillId="6" borderId="3" xfId="0" applyFont="1" applyFill="1" applyBorder="1" applyAlignment="1">
      <alignment horizontal="center" vertical="center"/>
    </xf>
    <xf numFmtId="0" fontId="19" fillId="0" borderId="13" xfId="0" applyFont="1" applyBorder="1" applyAlignment="1">
      <alignment vertical="center" wrapText="1"/>
    </xf>
    <xf numFmtId="0" fontId="11" fillId="2" borderId="13"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8" fillId="2" borderId="13" xfId="0" applyFont="1" applyFill="1" applyBorder="1" applyAlignment="1">
      <alignment horizontal="center" vertical="center" wrapText="1"/>
    </xf>
    <xf numFmtId="0" fontId="11" fillId="0" borderId="13" xfId="0" applyFont="1" applyBorder="1" applyAlignment="1">
      <alignment horizontal="center" vertical="center" wrapText="1"/>
    </xf>
    <xf numFmtId="0" fontId="21" fillId="2" borderId="13"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0" fillId="5" borderId="3" xfId="0" applyFill="1" applyBorder="1" applyAlignment="1">
      <alignment vertical="center"/>
    </xf>
    <xf numFmtId="9" fontId="11" fillId="2" borderId="16" xfId="1" applyFont="1" applyFill="1" applyBorder="1" applyAlignment="1">
      <alignment horizontal="center" vertical="center" wrapText="1"/>
    </xf>
    <xf numFmtId="0" fontId="4" fillId="0" borderId="0" xfId="0" applyFont="1" applyAlignment="1">
      <alignment wrapText="1"/>
    </xf>
    <xf numFmtId="0" fontId="11" fillId="0" borderId="3" xfId="0" applyFont="1" applyBorder="1" applyAlignment="1">
      <alignment horizontal="center" vertical="center" wrapText="1"/>
    </xf>
    <xf numFmtId="0" fontId="11" fillId="2" borderId="13" xfId="0" applyFont="1" applyFill="1" applyBorder="1" applyAlignment="1">
      <alignment vertical="center" wrapText="1"/>
    </xf>
    <xf numFmtId="0" fontId="18" fillId="0" borderId="0" xfId="0" applyFont="1" applyAlignment="1">
      <alignment horizontal="center" vertical="center"/>
    </xf>
    <xf numFmtId="0" fontId="20" fillId="0" borderId="0" xfId="0" applyFont="1" applyAlignment="1">
      <alignment horizontal="center" vertical="center"/>
    </xf>
    <xf numFmtId="0" fontId="12" fillId="0" borderId="0" xfId="0" applyFont="1" applyAlignment="1">
      <alignment horizontal="center" vertical="center"/>
    </xf>
    <xf numFmtId="0" fontId="14" fillId="0" borderId="0" xfId="0" applyFont="1" applyAlignment="1">
      <alignment horizontal="center" vertical="center"/>
    </xf>
    <xf numFmtId="0" fontId="7" fillId="0" borderId="0" xfId="0" applyFont="1" applyAlignment="1">
      <alignment vertical="center"/>
    </xf>
    <xf numFmtId="0" fontId="24" fillId="0" borderId="5" xfId="0" applyFont="1" applyBorder="1" applyAlignment="1">
      <alignment horizontal="center" vertical="center"/>
    </xf>
    <xf numFmtId="0" fontId="11" fillId="0" borderId="0" xfId="0" applyFont="1" applyAlignment="1">
      <alignment vertical="center"/>
    </xf>
    <xf numFmtId="0" fontId="24" fillId="0" borderId="13" xfId="0" applyFont="1" applyBorder="1" applyAlignment="1">
      <alignment horizontal="center" vertical="center"/>
    </xf>
    <xf numFmtId="0" fontId="11" fillId="0" borderId="0" xfId="0" applyFont="1" applyAlignment="1">
      <alignment horizontal="center" vertical="center"/>
    </xf>
    <xf numFmtId="0" fontId="25" fillId="0" borderId="13" xfId="0" applyFont="1" applyBorder="1" applyAlignment="1">
      <alignment vertical="center"/>
    </xf>
    <xf numFmtId="0" fontId="25" fillId="0" borderId="13" xfId="0" applyFont="1" applyBorder="1" applyAlignment="1">
      <alignment horizontal="center" vertical="center" wrapText="1"/>
    </xf>
    <xf numFmtId="0" fontId="25" fillId="0" borderId="5" xfId="0" applyFont="1" applyBorder="1" applyAlignment="1">
      <alignment horizontal="center" vertical="center" wrapText="1"/>
    </xf>
    <xf numFmtId="0" fontId="23" fillId="0" borderId="0" xfId="0" applyFont="1" applyAlignment="1">
      <alignment vertical="center"/>
    </xf>
    <xf numFmtId="0" fontId="8" fillId="0" borderId="0" xfId="0" applyFont="1" applyAlignment="1">
      <alignment vertical="center"/>
    </xf>
    <xf numFmtId="0" fontId="26" fillId="0" borderId="0" xfId="0" applyFont="1"/>
    <xf numFmtId="0" fontId="27" fillId="0" borderId="0" xfId="0" applyFont="1" applyAlignment="1">
      <alignment horizontal="center" vertical="center" wrapText="1"/>
    </xf>
    <xf numFmtId="0" fontId="25" fillId="0" borderId="13" xfId="0" applyFont="1" applyBorder="1" applyAlignment="1">
      <alignment horizontal="left" vertical="center"/>
    </xf>
    <xf numFmtId="0" fontId="8" fillId="2" borderId="0" xfId="0" applyFont="1" applyFill="1" applyAlignment="1">
      <alignment horizontal="center" vertical="center" wrapText="1"/>
    </xf>
    <xf numFmtId="0" fontId="11" fillId="2" borderId="0" xfId="0" applyFont="1" applyFill="1" applyAlignment="1">
      <alignment horizontal="center" vertical="center" wrapText="1"/>
    </xf>
    <xf numFmtId="0" fontId="14" fillId="2" borderId="0" xfId="0" applyFont="1" applyFill="1" applyAlignment="1">
      <alignment horizontal="center" vertical="center" wrapText="1"/>
    </xf>
    <xf numFmtId="0" fontId="18" fillId="2" borderId="0" xfId="0" applyFont="1" applyFill="1" applyAlignment="1">
      <alignment horizontal="center" vertical="center" wrapText="1"/>
    </xf>
    <xf numFmtId="0" fontId="11" fillId="0" borderId="0" xfId="0" applyFont="1" applyAlignment="1">
      <alignment horizontal="center" vertical="center" wrapText="1"/>
    </xf>
    <xf numFmtId="0" fontId="21" fillId="2" borderId="0" xfId="0" applyFont="1" applyFill="1" applyAlignment="1">
      <alignment horizontal="center" vertical="center" wrapText="1"/>
    </xf>
    <xf numFmtId="9" fontId="11" fillId="2" borderId="0" xfId="1" applyFont="1" applyFill="1" applyBorder="1" applyAlignment="1">
      <alignment horizontal="center" vertical="center" wrapText="1"/>
    </xf>
    <xf numFmtId="0" fontId="11" fillId="0" borderId="16" xfId="0" applyFont="1" applyBorder="1" applyAlignment="1">
      <alignment vertical="center" wrapText="1"/>
    </xf>
    <xf numFmtId="0" fontId="14" fillId="2" borderId="3" xfId="0" applyFont="1" applyFill="1" applyBorder="1" applyAlignment="1">
      <alignment horizontal="center" vertical="center" wrapText="1"/>
    </xf>
    <xf numFmtId="0" fontId="0" fillId="0" borderId="16" xfId="0" applyBorder="1" applyAlignment="1">
      <alignment vertical="center"/>
    </xf>
    <xf numFmtId="164" fontId="2" fillId="2" borderId="16" xfId="2" applyNumberFormat="1" applyFill="1" applyBorder="1" applyAlignment="1">
      <alignment horizontal="center" vertical="center" wrapText="1"/>
    </xf>
    <xf numFmtId="0" fontId="4" fillId="0" borderId="16" xfId="0" applyFont="1" applyBorder="1" applyAlignment="1">
      <alignment wrapText="1"/>
    </xf>
    <xf numFmtId="0" fontId="10" fillId="3" borderId="0" xfId="0" applyFont="1" applyFill="1" applyAlignment="1">
      <alignment horizontal="center" vertical="center"/>
    </xf>
    <xf numFmtId="0" fontId="11" fillId="2" borderId="14" xfId="0" applyFont="1" applyFill="1" applyBorder="1" applyAlignment="1">
      <alignment horizontal="center" vertical="center" wrapText="1"/>
    </xf>
    <xf numFmtId="0" fontId="11" fillId="2" borderId="14" xfId="0" applyFont="1" applyFill="1" applyBorder="1" applyAlignment="1">
      <alignment horizontal="left" vertical="center" wrapText="1"/>
    </xf>
    <xf numFmtId="9" fontId="11" fillId="0" borderId="16" xfId="0" applyNumberFormat="1" applyFont="1" applyBorder="1" applyAlignment="1">
      <alignment horizontal="center" vertical="center" wrapText="1"/>
    </xf>
    <xf numFmtId="0" fontId="2" fillId="0" borderId="16" xfId="2" applyBorder="1" applyAlignment="1">
      <alignment vertical="center" wrapText="1"/>
    </xf>
    <xf numFmtId="9" fontId="11" fillId="0" borderId="16" xfId="1" applyFont="1" applyBorder="1" applyAlignment="1">
      <alignment horizontal="center" vertical="center" wrapText="1"/>
    </xf>
    <xf numFmtId="0" fontId="0" fillId="0" borderId="0" xfId="0" applyAlignment="1">
      <alignment horizontal="center"/>
    </xf>
    <xf numFmtId="0" fontId="23" fillId="2" borderId="13" xfId="0" applyFont="1" applyFill="1" applyBorder="1" applyAlignment="1">
      <alignment horizontal="center" vertical="center" wrapText="1"/>
    </xf>
    <xf numFmtId="0" fontId="11" fillId="2" borderId="3" xfId="0" applyFont="1" applyFill="1" applyBorder="1" applyAlignment="1">
      <alignment vertical="center" wrapText="1"/>
    </xf>
    <xf numFmtId="0" fontId="0" fillId="0" borderId="16" xfId="0" applyBorder="1"/>
    <xf numFmtId="14" fontId="11" fillId="0" borderId="14" xfId="0" applyNumberFormat="1" applyFont="1" applyBorder="1" applyAlignment="1">
      <alignment vertical="center" wrapText="1"/>
    </xf>
    <xf numFmtId="0" fontId="11" fillId="0" borderId="14" xfId="0" applyFont="1" applyBorder="1" applyAlignment="1">
      <alignment vertical="center"/>
    </xf>
    <xf numFmtId="164" fontId="11" fillId="2" borderId="0" xfId="0" applyNumberFormat="1" applyFont="1" applyFill="1" applyAlignment="1">
      <alignment horizontal="center" vertical="center" wrapText="1"/>
    </xf>
    <xf numFmtId="0" fontId="11" fillId="2" borderId="16" xfId="0" applyFont="1" applyFill="1" applyBorder="1" applyAlignment="1">
      <alignment vertical="center" wrapText="1"/>
    </xf>
    <xf numFmtId="0" fontId="11" fillId="5" borderId="3" xfId="0" applyFont="1" applyFill="1" applyBorder="1" applyAlignment="1">
      <alignment vertical="center"/>
    </xf>
    <xf numFmtId="164" fontId="11" fillId="2" borderId="5" xfId="0" applyNumberFormat="1" applyFont="1" applyFill="1" applyBorder="1" applyAlignment="1">
      <alignment horizontal="center" vertical="center" wrapText="1"/>
    </xf>
    <xf numFmtId="0" fontId="24" fillId="0" borderId="16" xfId="0" applyFont="1" applyBorder="1" applyAlignment="1">
      <alignment horizontal="center" vertical="center"/>
    </xf>
    <xf numFmtId="0" fontId="25" fillId="0" borderId="16" xfId="0" applyFont="1" applyBorder="1" applyAlignment="1">
      <alignment horizontal="center" vertical="center" wrapText="1"/>
    </xf>
    <xf numFmtId="0" fontId="0" fillId="0" borderId="5" xfId="0" applyBorder="1" applyAlignment="1">
      <alignment horizontal="center" vertical="center"/>
    </xf>
    <xf numFmtId="0" fontId="14" fillId="2" borderId="13" xfId="0" applyFont="1" applyFill="1" applyBorder="1" applyAlignment="1">
      <alignment vertical="center" wrapText="1"/>
    </xf>
    <xf numFmtId="0" fontId="18" fillId="2" borderId="13" xfId="0" applyFont="1" applyFill="1" applyBorder="1" applyAlignment="1">
      <alignment vertical="center" wrapText="1"/>
    </xf>
    <xf numFmtId="0" fontId="11" fillId="2" borderId="13" xfId="0" applyFont="1" applyFill="1" applyBorder="1" applyAlignment="1">
      <alignment horizontal="left" vertical="center" wrapText="1"/>
    </xf>
    <xf numFmtId="0" fontId="34" fillId="0" borderId="0" xfId="0" applyFont="1" applyAlignment="1">
      <alignment horizontal="center" vertical="center" wrapText="1"/>
    </xf>
    <xf numFmtId="0" fontId="35" fillId="0" borderId="0" xfId="0" applyFont="1" applyAlignment="1">
      <alignment horizontal="center" vertical="center"/>
    </xf>
    <xf numFmtId="0" fontId="11" fillId="2" borderId="0" xfId="0" applyFont="1" applyFill="1" applyAlignment="1">
      <alignment vertical="center" wrapText="1"/>
    </xf>
    <xf numFmtId="164" fontId="11" fillId="2" borderId="16" xfId="0" applyNumberFormat="1" applyFont="1" applyFill="1" applyBorder="1" applyAlignment="1">
      <alignment horizontal="center" vertical="center" wrapText="1"/>
    </xf>
    <xf numFmtId="0" fontId="20" fillId="2" borderId="0" xfId="0" applyFont="1" applyFill="1" applyAlignment="1">
      <alignment horizontal="center" vertical="center" wrapText="1"/>
    </xf>
    <xf numFmtId="0" fontId="4" fillId="0" borderId="0" xfId="0" applyFont="1" applyAlignment="1">
      <alignment vertical="center"/>
    </xf>
    <xf numFmtId="164" fontId="2" fillId="2" borderId="0" xfId="2" applyNumberFormat="1" applyFill="1" applyBorder="1" applyAlignment="1">
      <alignment horizontal="center" vertical="center" wrapText="1"/>
    </xf>
    <xf numFmtId="164" fontId="11" fillId="2" borderId="16" xfId="0" applyNumberFormat="1" applyFont="1" applyFill="1" applyBorder="1" applyAlignment="1">
      <alignment vertical="center" wrapText="1"/>
    </xf>
    <xf numFmtId="0" fontId="0" fillId="2" borderId="0" xfId="0" applyFill="1" applyAlignment="1">
      <alignment horizontal="center" vertical="center" wrapText="1"/>
    </xf>
    <xf numFmtId="0" fontId="29" fillId="0" borderId="13" xfId="0" applyFont="1" applyBorder="1" applyAlignment="1">
      <alignment horizontal="center" vertical="center"/>
    </xf>
    <xf numFmtId="0" fontId="19" fillId="2" borderId="13" xfId="0" applyFont="1" applyFill="1" applyBorder="1" applyAlignment="1">
      <alignment vertical="center" wrapText="1"/>
    </xf>
    <xf numFmtId="0" fontId="19" fillId="2" borderId="13" xfId="0" applyFont="1" applyFill="1" applyBorder="1" applyAlignment="1">
      <alignment horizontal="left" vertical="center" wrapText="1"/>
    </xf>
    <xf numFmtId="0" fontId="20" fillId="2" borderId="3" xfId="0" applyFont="1" applyFill="1" applyBorder="1" applyAlignment="1">
      <alignment vertical="center" wrapText="1"/>
    </xf>
    <xf numFmtId="0" fontId="31" fillId="2" borderId="3" xfId="0" applyFont="1" applyFill="1" applyBorder="1" applyAlignment="1">
      <alignment vertical="center"/>
    </xf>
    <xf numFmtId="0" fontId="19" fillId="2" borderId="17" xfId="0" applyFont="1" applyFill="1" applyBorder="1" applyAlignment="1">
      <alignment vertical="center" wrapText="1"/>
    </xf>
    <xf numFmtId="0" fontId="29" fillId="0" borderId="16" xfId="0" applyFont="1" applyBorder="1" applyAlignment="1">
      <alignment horizontal="center" vertical="center"/>
    </xf>
    <xf numFmtId="0" fontId="31" fillId="2" borderId="0" xfId="0" applyFont="1" applyFill="1" applyAlignment="1">
      <alignment horizontal="center" vertical="center"/>
    </xf>
    <xf numFmtId="9" fontId="0" fillId="0" borderId="0" xfId="1" applyFont="1" applyBorder="1" applyAlignment="1">
      <alignment horizontal="center"/>
    </xf>
    <xf numFmtId="0" fontId="0" fillId="11" borderId="0" xfId="0" applyFill="1" applyAlignment="1">
      <alignment horizontal="center" vertical="center"/>
    </xf>
    <xf numFmtId="0" fontId="7" fillId="2" borderId="0" xfId="0" applyFont="1" applyFill="1" applyAlignment="1">
      <alignment horizontal="center" vertical="center" wrapText="1"/>
    </xf>
    <xf numFmtId="0" fontId="20" fillId="2" borderId="13"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1" fillId="5" borderId="13" xfId="0" applyFont="1" applyFill="1" applyBorder="1" applyAlignment="1">
      <alignment horizontal="center" vertical="center"/>
    </xf>
    <xf numFmtId="0" fontId="0" fillId="5" borderId="13" xfId="0" applyFill="1" applyBorder="1" applyAlignment="1">
      <alignment horizontal="center" vertical="center"/>
    </xf>
    <xf numFmtId="0" fontId="31" fillId="2" borderId="5" xfId="0" applyFont="1" applyFill="1" applyBorder="1" applyAlignment="1">
      <alignment horizontal="center" vertical="center"/>
    </xf>
    <xf numFmtId="0" fontId="12" fillId="2" borderId="0" xfId="0" applyFont="1" applyFill="1" applyAlignment="1">
      <alignment horizontal="center" vertical="center" wrapText="1"/>
    </xf>
    <xf numFmtId="0" fontId="20" fillId="9" borderId="0" xfId="0" applyFont="1" applyFill="1" applyAlignment="1">
      <alignment horizontal="center" vertical="center" wrapText="1"/>
    </xf>
    <xf numFmtId="0" fontId="11" fillId="9" borderId="0" xfId="0" applyFont="1" applyFill="1" applyAlignment="1">
      <alignment horizontal="center" vertical="center"/>
    </xf>
    <xf numFmtId="0" fontId="11" fillId="9" borderId="0" xfId="0" applyFont="1" applyFill="1" applyAlignment="1">
      <alignment horizontal="left" vertical="center" wrapText="1"/>
    </xf>
    <xf numFmtId="0" fontId="0" fillId="9" borderId="0" xfId="0" applyFill="1" applyAlignment="1">
      <alignment horizontal="center" vertical="center"/>
    </xf>
    <xf numFmtId="0" fontId="31" fillId="9" borderId="0" xfId="0" applyFont="1" applyFill="1" applyAlignment="1">
      <alignment horizontal="center" vertical="center"/>
    </xf>
    <xf numFmtId="0" fontId="10" fillId="0" borderId="0" xfId="0" applyFont="1" applyAlignment="1">
      <alignment vertical="center"/>
    </xf>
    <xf numFmtId="0" fontId="10" fillId="0" borderId="25" xfId="0" applyFont="1" applyBorder="1" applyAlignment="1">
      <alignment vertical="center"/>
    </xf>
    <xf numFmtId="0" fontId="2" fillId="2" borderId="16" xfId="2" applyFill="1" applyBorder="1" applyAlignment="1">
      <alignment vertical="center" wrapText="1"/>
    </xf>
    <xf numFmtId="0" fontId="18" fillId="2" borderId="0" xfId="0" applyFont="1" applyFill="1" applyAlignment="1">
      <alignment vertical="center" wrapText="1"/>
    </xf>
    <xf numFmtId="0" fontId="0" fillId="0" borderId="16" xfId="0" applyBorder="1" applyAlignment="1">
      <alignment wrapText="1"/>
    </xf>
    <xf numFmtId="0" fontId="0" fillId="0" borderId="0" xfId="0" applyAlignment="1">
      <alignment horizontal="left" vertical="center"/>
    </xf>
    <xf numFmtId="0" fontId="0" fillId="0" borderId="0" xfId="0" applyAlignment="1">
      <alignment horizontal="left"/>
    </xf>
    <xf numFmtId="0" fontId="4" fillId="0" borderId="12" xfId="0" applyFont="1" applyBorder="1"/>
    <xf numFmtId="0" fontId="4" fillId="0" borderId="11" xfId="0" applyFont="1" applyBorder="1"/>
    <xf numFmtId="0" fontId="31" fillId="2" borderId="1" xfId="0" applyFont="1" applyFill="1" applyBorder="1" applyAlignment="1">
      <alignment horizontal="center" vertical="center"/>
    </xf>
    <xf numFmtId="0" fontId="0" fillId="5" borderId="3" xfId="0" applyFill="1" applyBorder="1" applyAlignment="1">
      <alignment horizontal="center" vertical="center"/>
    </xf>
    <xf numFmtId="0" fontId="0" fillId="2" borderId="13" xfId="0" applyFill="1" applyBorder="1" applyAlignment="1">
      <alignment horizontal="center" vertical="center" wrapText="1"/>
    </xf>
    <xf numFmtId="9" fontId="11" fillId="0" borderId="0" xfId="0" applyNumberFormat="1" applyFont="1" applyAlignment="1">
      <alignment horizontal="center" vertical="center" wrapText="1"/>
    </xf>
    <xf numFmtId="0" fontId="29" fillId="0" borderId="0" xfId="0" applyFont="1" applyAlignment="1">
      <alignment vertical="center"/>
    </xf>
    <xf numFmtId="0" fontId="2" fillId="0" borderId="16" xfId="2" applyBorder="1" applyAlignment="1">
      <alignment wrapText="1"/>
    </xf>
    <xf numFmtId="9" fontId="11" fillId="0" borderId="18" xfId="0" applyNumberFormat="1" applyFont="1" applyBorder="1" applyAlignment="1">
      <alignment horizontal="center" vertical="center" wrapText="1"/>
    </xf>
    <xf numFmtId="9" fontId="11" fillId="0" borderId="19" xfId="0" applyNumberFormat="1" applyFont="1" applyBorder="1" applyAlignment="1">
      <alignment horizontal="center" vertical="center" wrapText="1"/>
    </xf>
    <xf numFmtId="0" fontId="19" fillId="2" borderId="14" xfId="0" applyFont="1" applyFill="1" applyBorder="1" applyAlignment="1">
      <alignment horizontal="left" vertical="center" wrapText="1"/>
    </xf>
    <xf numFmtId="0" fontId="0" fillId="5" borderId="0" xfId="0" applyFill="1" applyAlignment="1">
      <alignment horizontal="center" vertical="center"/>
    </xf>
    <xf numFmtId="0" fontId="2" fillId="2" borderId="0" xfId="2" applyFill="1" applyAlignment="1">
      <alignment vertical="center" wrapText="1"/>
    </xf>
    <xf numFmtId="0" fontId="2" fillId="0" borderId="0" xfId="2" applyAlignment="1">
      <alignment wrapText="1"/>
    </xf>
    <xf numFmtId="0" fontId="29" fillId="0" borderId="16" xfId="0" applyFont="1" applyBorder="1" applyAlignment="1">
      <alignment wrapText="1"/>
    </xf>
    <xf numFmtId="0" fontId="19" fillId="2" borderId="5" xfId="0" applyFont="1" applyFill="1" applyBorder="1" applyAlignment="1">
      <alignment horizontal="left" vertical="center" wrapText="1"/>
    </xf>
    <xf numFmtId="0" fontId="30" fillId="2" borderId="0" xfId="0" applyFont="1" applyFill="1" applyAlignment="1">
      <alignment horizontal="center" vertical="center"/>
    </xf>
    <xf numFmtId="0" fontId="2" fillId="0" borderId="0" xfId="2" applyBorder="1" applyAlignment="1">
      <alignment vertical="center" wrapText="1"/>
    </xf>
    <xf numFmtId="0" fontId="29" fillId="0" borderId="0" xfId="0" applyFont="1" applyAlignment="1">
      <alignment wrapText="1"/>
    </xf>
    <xf numFmtId="0" fontId="0" fillId="0" borderId="13" xfId="0" applyBorder="1" applyAlignment="1">
      <alignment horizontal="center" vertical="center" wrapText="1"/>
    </xf>
    <xf numFmtId="9" fontId="11" fillId="0" borderId="0" xfId="0" applyNumberFormat="1" applyFont="1" applyAlignment="1">
      <alignment vertical="center" wrapText="1"/>
    </xf>
    <xf numFmtId="0" fontId="2" fillId="0" borderId="0" xfId="2" applyFill="1" applyBorder="1" applyAlignment="1">
      <alignment vertical="center" wrapText="1"/>
    </xf>
    <xf numFmtId="0" fontId="29" fillId="0" borderId="0" xfId="0" applyFont="1"/>
    <xf numFmtId="0" fontId="14" fillId="0" borderId="16" xfId="0" applyFont="1" applyBorder="1" applyAlignment="1">
      <alignment horizontal="left" vertical="center" wrapText="1"/>
    </xf>
    <xf numFmtId="164" fontId="11" fillId="2" borderId="19" xfId="0" applyNumberFormat="1" applyFont="1" applyFill="1" applyBorder="1" applyAlignment="1">
      <alignment horizontal="center" vertical="center" wrapText="1"/>
    </xf>
    <xf numFmtId="164" fontId="11" fillId="2" borderId="15" xfId="0" applyNumberFormat="1" applyFont="1" applyFill="1" applyBorder="1" applyAlignment="1">
      <alignment horizontal="center" vertical="center" wrapText="1"/>
    </xf>
    <xf numFmtId="0" fontId="19" fillId="2" borderId="3" xfId="0" applyFont="1" applyFill="1" applyBorder="1" applyAlignment="1">
      <alignment horizontal="left" vertical="center" wrapText="1"/>
    </xf>
    <xf numFmtId="0" fontId="14" fillId="0" borderId="13" xfId="0" applyFont="1" applyBorder="1" applyAlignment="1">
      <alignment horizontal="left" vertical="center" wrapText="1"/>
    </xf>
    <xf numFmtId="0" fontId="24" fillId="0" borderId="13" xfId="0" applyFont="1" applyBorder="1" applyAlignment="1">
      <alignment horizontal="left" vertical="center" wrapText="1"/>
    </xf>
    <xf numFmtId="0" fontId="19" fillId="0" borderId="13" xfId="0" applyFont="1" applyBorder="1" applyAlignment="1">
      <alignment horizontal="left" vertical="center" wrapText="1"/>
    </xf>
    <xf numFmtId="0" fontId="11" fillId="0" borderId="13" xfId="0" applyFont="1" applyBorder="1" applyAlignment="1">
      <alignment horizontal="left" vertical="center" wrapText="1"/>
    </xf>
    <xf numFmtId="0" fontId="14" fillId="2" borderId="16" xfId="0" applyFont="1" applyFill="1" applyBorder="1" applyAlignment="1">
      <alignment horizontal="left" vertical="center" wrapText="1"/>
    </xf>
    <xf numFmtId="0" fontId="14" fillId="2" borderId="5" xfId="0" applyFont="1" applyFill="1" applyBorder="1" applyAlignment="1">
      <alignment horizontal="left" vertical="center" wrapText="1"/>
    </xf>
    <xf numFmtId="0" fontId="14" fillId="2" borderId="1" xfId="0" applyFont="1" applyFill="1" applyBorder="1" applyAlignment="1">
      <alignment horizontal="left" vertical="center" wrapText="1"/>
    </xf>
    <xf numFmtId="0" fontId="24" fillId="2" borderId="3" xfId="0" applyFont="1" applyFill="1" applyBorder="1" applyAlignment="1">
      <alignment horizontal="left" vertical="center" wrapText="1"/>
    </xf>
    <xf numFmtId="0" fontId="19" fillId="10" borderId="3" xfId="0" applyFont="1" applyFill="1" applyBorder="1" applyAlignment="1">
      <alignment horizontal="left" vertical="center" wrapText="1"/>
    </xf>
    <xf numFmtId="0" fontId="29" fillId="4" borderId="13" xfId="0" applyFont="1" applyFill="1" applyBorder="1" applyAlignment="1">
      <alignment horizontal="center" vertical="center"/>
    </xf>
    <xf numFmtId="0" fontId="39" fillId="2" borderId="0" xfId="0" applyFont="1" applyFill="1" applyAlignment="1">
      <alignment vertical="center" wrapText="1"/>
    </xf>
    <xf numFmtId="0" fontId="43" fillId="0" borderId="16" xfId="0" applyFont="1" applyBorder="1" applyAlignment="1">
      <alignment horizontal="left" vertical="center" wrapText="1"/>
    </xf>
    <xf numFmtId="0" fontId="11" fillId="0" borderId="14" xfId="0" applyFont="1" applyBorder="1" applyAlignment="1">
      <alignment horizontal="left" vertical="center" wrapText="1"/>
    </xf>
    <xf numFmtId="0" fontId="8" fillId="2" borderId="39" xfId="0" applyFont="1" applyFill="1" applyBorder="1" applyAlignment="1">
      <alignment horizontal="center" vertical="center" wrapText="1"/>
    </xf>
    <xf numFmtId="0" fontId="0" fillId="0" borderId="49" xfId="0" applyBorder="1" applyAlignment="1">
      <alignment horizontal="center" vertical="center"/>
    </xf>
    <xf numFmtId="0" fontId="14" fillId="0" borderId="16" xfId="0" applyFont="1" applyBorder="1" applyAlignment="1">
      <alignment vertical="center" wrapText="1"/>
    </xf>
    <xf numFmtId="9" fontId="11" fillId="2" borderId="18" xfId="1" applyFont="1" applyFill="1" applyBorder="1" applyAlignment="1">
      <alignment horizontal="center" vertical="center" wrapText="1"/>
    </xf>
    <xf numFmtId="0" fontId="3" fillId="2" borderId="0" xfId="0" applyFont="1" applyFill="1" applyAlignment="1">
      <alignment horizontal="center" vertical="center" wrapText="1"/>
    </xf>
    <xf numFmtId="0" fontId="0" fillId="0" borderId="66" xfId="0" applyBorder="1"/>
    <xf numFmtId="0" fontId="3" fillId="2" borderId="25" xfId="0" applyFont="1" applyFill="1" applyBorder="1" applyAlignment="1">
      <alignment horizontal="center" vertical="center" wrapText="1"/>
    </xf>
    <xf numFmtId="0" fontId="0" fillId="0" borderId="25" xfId="0" applyBorder="1"/>
    <xf numFmtId="0" fontId="8" fillId="2" borderId="62" xfId="0" applyFont="1" applyFill="1" applyBorder="1" applyAlignment="1">
      <alignment horizontal="center" vertical="center" wrapText="1"/>
    </xf>
    <xf numFmtId="0" fontId="24" fillId="0" borderId="1" xfId="0" applyFont="1" applyBorder="1" applyAlignment="1">
      <alignment horizontal="center" vertical="center"/>
    </xf>
    <xf numFmtId="164" fontId="14" fillId="2" borderId="16" xfId="0" applyNumberFormat="1" applyFont="1" applyFill="1" applyBorder="1" applyAlignment="1">
      <alignment vertical="center" wrapText="1"/>
    </xf>
    <xf numFmtId="0" fontId="4" fillId="0" borderId="0" xfId="0" applyFont="1" applyAlignment="1">
      <alignment horizontal="center"/>
    </xf>
    <xf numFmtId="0" fontId="28" fillId="0" borderId="0" xfId="0" applyFont="1" applyAlignment="1">
      <alignment vertical="center"/>
    </xf>
    <xf numFmtId="0" fontId="14" fillId="0" borderId="0" xfId="0" applyFont="1" applyAlignment="1">
      <alignment vertical="center" wrapText="1"/>
    </xf>
    <xf numFmtId="164" fontId="14" fillId="2" borderId="16" xfId="0" applyNumberFormat="1" applyFont="1" applyFill="1" applyBorder="1" applyAlignment="1">
      <alignment horizontal="left" vertical="center" wrapText="1"/>
    </xf>
    <xf numFmtId="0" fontId="40" fillId="0" borderId="13" xfId="0" applyFont="1" applyBorder="1" applyAlignment="1">
      <alignment vertical="center" wrapText="1"/>
    </xf>
    <xf numFmtId="0" fontId="2" fillId="0" borderId="16" xfId="2" applyBorder="1"/>
    <xf numFmtId="164" fontId="14" fillId="2" borderId="31" xfId="0" applyNumberFormat="1" applyFont="1" applyFill="1" applyBorder="1" applyAlignment="1">
      <alignment horizontal="left" vertical="center" wrapText="1"/>
    </xf>
    <xf numFmtId="164" fontId="14" fillId="2" borderId="0" xfId="0" applyNumberFormat="1" applyFont="1" applyFill="1" applyAlignment="1">
      <alignment horizontal="left" vertical="center" wrapText="1"/>
    </xf>
    <xf numFmtId="0" fontId="19" fillId="2" borderId="0" xfId="0" applyFont="1" applyFill="1" applyAlignment="1">
      <alignment vertical="center" wrapText="1"/>
    </xf>
    <xf numFmtId="164" fontId="11" fillId="2" borderId="0" xfId="0" applyNumberFormat="1" applyFont="1" applyFill="1" applyAlignment="1">
      <alignment horizontal="left" vertical="center" wrapText="1"/>
    </xf>
    <xf numFmtId="164" fontId="2" fillId="2" borderId="19" xfId="2" applyNumberFormat="1" applyFill="1" applyBorder="1" applyAlignment="1">
      <alignment horizontal="center" vertical="center" wrapText="1"/>
    </xf>
    <xf numFmtId="0" fontId="19" fillId="0" borderId="0" xfId="0" applyFont="1" applyAlignment="1">
      <alignment horizontal="left" vertical="center" wrapText="1"/>
    </xf>
    <xf numFmtId="0" fontId="41" fillId="0" borderId="0" xfId="0" applyFont="1" applyAlignment="1">
      <alignment horizontal="left"/>
    </xf>
    <xf numFmtId="0" fontId="24" fillId="0" borderId="9" xfId="0" applyFont="1" applyBorder="1" applyAlignment="1">
      <alignment horizontal="center" vertical="center"/>
    </xf>
    <xf numFmtId="0" fontId="19" fillId="2" borderId="2" xfId="0" applyFont="1" applyFill="1" applyBorder="1" applyAlignment="1">
      <alignment horizontal="left" vertical="center" wrapText="1"/>
    </xf>
    <xf numFmtId="0" fontId="24" fillId="0" borderId="79" xfId="0" applyFont="1" applyBorder="1" applyAlignment="1">
      <alignment horizontal="center" vertical="center"/>
    </xf>
    <xf numFmtId="0" fontId="25" fillId="0" borderId="79" xfId="0" applyFont="1" applyBorder="1" applyAlignment="1">
      <alignment vertical="center"/>
    </xf>
    <xf numFmtId="0" fontId="25" fillId="0" borderId="80" xfId="0" applyFont="1" applyBorder="1" applyAlignment="1">
      <alignment horizontal="left" vertical="center"/>
    </xf>
    <xf numFmtId="0" fontId="25" fillId="0" borderId="81" xfId="0" applyFont="1" applyBorder="1" applyAlignment="1">
      <alignment horizontal="center" vertical="center" wrapText="1"/>
    </xf>
    <xf numFmtId="0" fontId="11" fillId="0" borderId="50" xfId="0" applyFont="1" applyBorder="1" applyAlignment="1">
      <alignment vertical="center"/>
    </xf>
    <xf numFmtId="0" fontId="11" fillId="0" borderId="19" xfId="0" applyFont="1" applyBorder="1" applyAlignment="1">
      <alignment vertical="center" wrapText="1"/>
    </xf>
    <xf numFmtId="0" fontId="11" fillId="0" borderId="41" xfId="0" applyFont="1" applyBorder="1" applyAlignment="1">
      <alignment vertical="center" wrapText="1"/>
    </xf>
    <xf numFmtId="0" fontId="11" fillId="0" borderId="87" xfId="0" applyFont="1" applyBorder="1" applyAlignment="1">
      <alignment horizontal="left" vertical="center" wrapText="1"/>
    </xf>
    <xf numFmtId="0" fontId="11" fillId="2" borderId="87" xfId="0" applyFont="1" applyFill="1" applyBorder="1" applyAlignment="1">
      <alignment horizontal="center" vertical="center" wrapText="1"/>
    </xf>
    <xf numFmtId="0" fontId="14" fillId="2" borderId="87" xfId="0" applyFont="1" applyFill="1" applyBorder="1" applyAlignment="1">
      <alignment horizontal="center" vertical="center" wrapText="1"/>
    </xf>
    <xf numFmtId="0" fontId="18" fillId="2" borderId="87" xfId="0" applyFont="1" applyFill="1" applyBorder="1" applyAlignment="1">
      <alignment horizontal="center" vertical="center" wrapText="1"/>
    </xf>
    <xf numFmtId="0" fontId="11" fillId="0" borderId="87" xfId="0" applyFont="1" applyBorder="1" applyAlignment="1">
      <alignment horizontal="center" vertical="center" wrapText="1"/>
    </xf>
    <xf numFmtId="0" fontId="21" fillId="2" borderId="87" xfId="0" applyFont="1" applyFill="1" applyBorder="1" applyAlignment="1">
      <alignment horizontal="center" vertical="center" wrapText="1"/>
    </xf>
    <xf numFmtId="0" fontId="14" fillId="0" borderId="41" xfId="0" applyFont="1" applyBorder="1" applyAlignment="1">
      <alignment vertical="center" wrapText="1"/>
    </xf>
    <xf numFmtId="9" fontId="11" fillId="2" borderId="89" xfId="1" applyFont="1" applyFill="1" applyBorder="1" applyAlignment="1">
      <alignment horizontal="center" vertical="center" wrapText="1"/>
    </xf>
    <xf numFmtId="0" fontId="11" fillId="0" borderId="89" xfId="0" applyFont="1" applyBorder="1" applyAlignment="1">
      <alignment horizontal="center" vertical="center"/>
    </xf>
    <xf numFmtId="0" fontId="4" fillId="0" borderId="89" xfId="0" applyFont="1" applyBorder="1" applyAlignment="1">
      <alignment wrapText="1"/>
    </xf>
    <xf numFmtId="0" fontId="11" fillId="0" borderId="60" xfId="0" applyFont="1" applyBorder="1" applyAlignment="1">
      <alignment vertical="center" wrapText="1"/>
    </xf>
    <xf numFmtId="0" fontId="0" fillId="0" borderId="60" xfId="0" applyBorder="1"/>
    <xf numFmtId="0" fontId="11" fillId="0" borderId="46" xfId="0" applyFont="1" applyBorder="1" applyAlignment="1">
      <alignment vertical="center" wrapText="1"/>
    </xf>
    <xf numFmtId="0" fontId="11" fillId="2" borderId="81" xfId="0" applyFont="1" applyFill="1" applyBorder="1" applyAlignment="1">
      <alignment horizontal="left" vertical="center" wrapText="1"/>
    </xf>
    <xf numFmtId="0" fontId="11" fillId="2" borderId="81"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8" fillId="2" borderId="81" xfId="0" applyFont="1" applyFill="1" applyBorder="1" applyAlignment="1">
      <alignment horizontal="center" vertical="center" wrapText="1"/>
    </xf>
    <xf numFmtId="0" fontId="11" fillId="0" borderId="81" xfId="0" applyFont="1" applyBorder="1" applyAlignment="1">
      <alignment horizontal="center" vertical="center" wrapText="1"/>
    </xf>
    <xf numFmtId="0" fontId="21" fillId="2" borderId="81" xfId="0" applyFont="1" applyFill="1" applyBorder="1" applyAlignment="1">
      <alignment horizontal="center" vertical="center" wrapText="1"/>
    </xf>
    <xf numFmtId="0" fontId="14" fillId="2" borderId="46" xfId="0" applyFont="1" applyFill="1" applyBorder="1" applyAlignment="1">
      <alignment horizontal="left" vertical="center" wrapText="1"/>
    </xf>
    <xf numFmtId="9" fontId="11" fillId="2" borderId="46" xfId="1" applyFont="1" applyFill="1" applyBorder="1" applyAlignment="1">
      <alignment horizontal="center" vertical="center" wrapText="1"/>
    </xf>
    <xf numFmtId="0" fontId="4" fillId="0" borderId="46" xfId="0" applyFont="1" applyBorder="1"/>
    <xf numFmtId="0" fontId="4" fillId="0" borderId="72" xfId="0" applyFont="1" applyBorder="1" applyAlignment="1">
      <alignment wrapText="1"/>
    </xf>
    <xf numFmtId="0" fontId="11" fillId="0" borderId="57" xfId="0" applyFont="1" applyBorder="1" applyAlignment="1">
      <alignment vertical="center" wrapText="1"/>
    </xf>
    <xf numFmtId="0" fontId="0" fillId="0" borderId="57" xfId="0" applyBorder="1"/>
    <xf numFmtId="0" fontId="24" fillId="0" borderId="92" xfId="0" applyFont="1" applyBorder="1" applyAlignment="1">
      <alignment horizontal="center" vertical="center"/>
    </xf>
    <xf numFmtId="0" fontId="25" fillId="0" borderId="80" xfId="0" applyFont="1" applyBorder="1" applyAlignment="1">
      <alignment vertical="center"/>
    </xf>
    <xf numFmtId="0" fontId="25" fillId="0" borderId="93"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19" xfId="0" applyFont="1" applyBorder="1" applyAlignment="1">
      <alignment horizontal="center" vertical="center" wrapText="1"/>
    </xf>
    <xf numFmtId="0" fontId="33" fillId="0" borderId="15" xfId="0" applyFont="1" applyBorder="1" applyAlignment="1">
      <alignment horizontal="center" vertical="center" wrapText="1"/>
    </xf>
    <xf numFmtId="0" fontId="12" fillId="4" borderId="17" xfId="0" applyFont="1" applyFill="1" applyBorder="1" applyAlignment="1">
      <alignment horizontal="center" vertical="center" wrapText="1"/>
    </xf>
    <xf numFmtId="0" fontId="4" fillId="0" borderId="17" xfId="0" applyFont="1" applyBorder="1"/>
    <xf numFmtId="0" fontId="33" fillId="0" borderId="16" xfId="0" applyFont="1" applyBorder="1" applyAlignment="1">
      <alignment horizontal="center" vertical="center" wrapText="1"/>
    </xf>
    <xf numFmtId="0" fontId="10" fillId="3" borderId="15" xfId="0" applyFont="1" applyFill="1" applyBorder="1" applyAlignment="1">
      <alignment horizontal="center" vertical="center"/>
    </xf>
    <xf numFmtId="0" fontId="10" fillId="3" borderId="16" xfId="0" applyFont="1" applyFill="1" applyBorder="1" applyAlignment="1">
      <alignment horizontal="center" vertical="center"/>
    </xf>
    <xf numFmtId="0" fontId="43" fillId="0" borderId="16" xfId="0" applyFont="1" applyBorder="1" applyAlignment="1">
      <alignment horizontal="left" vertical="center" wrapText="1"/>
    </xf>
    <xf numFmtId="0" fontId="11" fillId="2" borderId="3" xfId="0" applyFont="1" applyFill="1" applyBorder="1" applyAlignment="1">
      <alignment vertical="center" wrapText="1"/>
    </xf>
    <xf numFmtId="0" fontId="11" fillId="2" borderId="9" xfId="0" applyFont="1" applyFill="1" applyBorder="1" applyAlignment="1">
      <alignment vertical="center" wrapText="1"/>
    </xf>
    <xf numFmtId="0" fontId="24" fillId="0" borderId="5" xfId="0" applyFont="1" applyBorder="1" applyAlignment="1">
      <alignment horizontal="center" vertical="center"/>
    </xf>
    <xf numFmtId="0" fontId="4" fillId="0" borderId="6" xfId="0" applyFont="1" applyBorder="1"/>
    <xf numFmtId="0" fontId="4" fillId="0" borderId="14" xfId="0" applyFont="1" applyBorder="1"/>
    <xf numFmtId="0" fontId="25" fillId="0" borderId="5" xfId="0" applyFont="1" applyBorder="1" applyAlignment="1">
      <alignment horizontal="center" vertical="center" wrapText="1"/>
    </xf>
    <xf numFmtId="0" fontId="20" fillId="2" borderId="3"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0" fillId="5" borderId="3" xfId="0" applyFill="1" applyBorder="1" applyAlignment="1">
      <alignment horizontal="center" vertical="center"/>
    </xf>
    <xf numFmtId="0" fontId="0" fillId="5" borderId="9" xfId="0" applyFill="1" applyBorder="1" applyAlignment="1">
      <alignment horizontal="center" vertical="center"/>
    </xf>
    <xf numFmtId="0" fontId="31" fillId="2" borderId="1" xfId="0" applyFont="1" applyFill="1" applyBorder="1" applyAlignment="1">
      <alignment horizontal="center" vertical="center"/>
    </xf>
    <xf numFmtId="0" fontId="31" fillId="2" borderId="10" xfId="0" applyFont="1" applyFill="1" applyBorder="1" applyAlignment="1">
      <alignment horizontal="center" vertical="center"/>
    </xf>
    <xf numFmtId="0" fontId="11" fillId="2" borderId="3" xfId="0" applyFont="1" applyFill="1" applyBorder="1" applyAlignment="1">
      <alignment horizontal="center" vertical="center" wrapText="1"/>
    </xf>
    <xf numFmtId="0" fontId="4" fillId="0" borderId="9" xfId="0" applyFont="1" applyBorder="1"/>
    <xf numFmtId="0" fontId="0" fillId="2" borderId="3" xfId="0" applyFill="1" applyBorder="1" applyAlignment="1">
      <alignment horizontal="center" vertical="center" wrapText="1"/>
    </xf>
    <xf numFmtId="0" fontId="25" fillId="0" borderId="5" xfId="0" applyFont="1" applyBorder="1" applyAlignment="1">
      <alignment horizontal="center" vertical="center"/>
    </xf>
    <xf numFmtId="0" fontId="21" fillId="2" borderId="3" xfId="0" applyFont="1" applyFill="1" applyBorder="1" applyAlignment="1">
      <alignment horizontal="center" vertical="center" wrapText="1"/>
    </xf>
    <xf numFmtId="0" fontId="21" fillId="2" borderId="9"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1" fillId="5" borderId="3" xfId="0" applyFont="1" applyFill="1" applyBorder="1" applyAlignment="1">
      <alignment horizontal="center" vertical="center"/>
    </xf>
    <xf numFmtId="0" fontId="30" fillId="2" borderId="3" xfId="0" applyFont="1" applyFill="1" applyBorder="1" applyAlignment="1">
      <alignment horizontal="center" vertical="center"/>
    </xf>
    <xf numFmtId="0" fontId="30" fillId="2" borderId="9" xfId="0" applyFont="1" applyFill="1" applyBorder="1" applyAlignment="1">
      <alignment horizontal="center" vertical="center"/>
    </xf>
    <xf numFmtId="0" fontId="0" fillId="2" borderId="17" xfId="0" applyFill="1" applyBorder="1" applyAlignment="1">
      <alignment horizontal="center" vertical="center" wrapText="1"/>
    </xf>
    <xf numFmtId="0" fontId="14" fillId="2" borderId="3" xfId="0" applyFont="1" applyFill="1" applyBorder="1" applyAlignment="1">
      <alignment horizontal="left" vertical="center" wrapText="1"/>
    </xf>
    <xf numFmtId="0" fontId="41" fillId="0" borderId="9" xfId="0" applyFont="1" applyBorder="1" applyAlignment="1">
      <alignment horizontal="left"/>
    </xf>
    <xf numFmtId="0" fontId="33" fillId="0" borderId="9" xfId="0" applyFont="1" applyBorder="1"/>
    <xf numFmtId="0" fontId="19" fillId="10" borderId="3" xfId="0" applyFont="1" applyFill="1" applyBorder="1" applyAlignment="1">
      <alignment horizontal="left" vertical="center" wrapText="1"/>
    </xf>
    <xf numFmtId="0" fontId="33" fillId="0" borderId="9" xfId="0" applyFont="1" applyBorder="1" applyAlignment="1">
      <alignment horizontal="left"/>
    </xf>
    <xf numFmtId="0" fontId="0" fillId="5" borderId="3" xfId="0" applyFill="1" applyBorder="1" applyAlignment="1">
      <alignment vertical="center"/>
    </xf>
    <xf numFmtId="0" fontId="4" fillId="0" borderId="10" xfId="0" applyFont="1" applyBorder="1"/>
    <xf numFmtId="0" fontId="24" fillId="2" borderId="3" xfId="0" applyFont="1" applyFill="1" applyBorder="1" applyAlignment="1">
      <alignment horizontal="left" vertical="center" wrapText="1"/>
    </xf>
    <xf numFmtId="0" fontId="11" fillId="2" borderId="3" xfId="0" applyFont="1" applyFill="1" applyBorder="1" applyAlignment="1">
      <alignment horizontal="left" vertical="center" wrapText="1"/>
    </xf>
    <xf numFmtId="0" fontId="14" fillId="4" borderId="5" xfId="0" applyFont="1" applyFill="1" applyBorder="1" applyAlignment="1">
      <alignment horizontal="center" vertical="center"/>
    </xf>
    <xf numFmtId="0" fontId="12" fillId="4" borderId="5" xfId="0" applyFont="1" applyFill="1" applyBorder="1" applyAlignment="1">
      <alignment horizontal="center" vertical="center" wrapText="1"/>
    </xf>
    <xf numFmtId="0" fontId="10" fillId="3" borderId="0" xfId="0" applyFont="1" applyFill="1" applyAlignment="1">
      <alignment horizontal="center" vertical="center"/>
    </xf>
    <xf numFmtId="0" fontId="10" fillId="3" borderId="10" xfId="0" applyFont="1" applyFill="1" applyBorder="1" applyAlignment="1">
      <alignment horizontal="center" vertical="center" wrapText="1"/>
    </xf>
    <xf numFmtId="0" fontId="4" fillId="0" borderId="11" xfId="0" applyFont="1" applyBorder="1"/>
    <xf numFmtId="0" fontId="12" fillId="4" borderId="3" xfId="0" applyFont="1" applyFill="1" applyBorder="1" applyAlignment="1">
      <alignment horizontal="center" vertical="center" wrapText="1"/>
    </xf>
    <xf numFmtId="0" fontId="17" fillId="4" borderId="3" xfId="0" applyFont="1" applyFill="1" applyBorder="1" applyAlignment="1">
      <alignment horizontal="center" vertical="center" wrapText="1"/>
    </xf>
    <xf numFmtId="0" fontId="11" fillId="4" borderId="3" xfId="0" applyFont="1" applyFill="1" applyBorder="1" applyAlignment="1">
      <alignment horizontal="center" vertical="center" textRotation="90" wrapText="1"/>
    </xf>
    <xf numFmtId="0" fontId="13" fillId="3" borderId="7" xfId="0" applyFont="1" applyFill="1" applyBorder="1" applyAlignment="1">
      <alignment horizontal="center" vertical="center" wrapText="1"/>
    </xf>
    <xf numFmtId="0" fontId="4" fillId="0" borderId="8" xfId="0" applyFont="1" applyBorder="1"/>
    <xf numFmtId="0" fontId="4" fillId="0" borderId="7" xfId="0" applyFont="1" applyBorder="1"/>
    <xf numFmtId="0" fontId="4" fillId="0" borderId="12" xfId="0" applyFont="1" applyBorder="1"/>
    <xf numFmtId="0" fontId="14" fillId="4" borderId="10" xfId="0" applyFont="1" applyFill="1" applyBorder="1" applyAlignment="1">
      <alignment horizontal="center" vertical="center"/>
    </xf>
    <xf numFmtId="0" fontId="14" fillId="4" borderId="7" xfId="0" applyFont="1" applyFill="1" applyBorder="1" applyAlignment="1">
      <alignment horizontal="center" vertical="center" wrapText="1"/>
    </xf>
    <xf numFmtId="0" fontId="12" fillId="4" borderId="7" xfId="0" applyFont="1" applyFill="1" applyBorder="1" applyAlignment="1">
      <alignment horizontal="center" vertical="center" wrapText="1"/>
    </xf>
    <xf numFmtId="0" fontId="12" fillId="4" borderId="8" xfId="0" applyFont="1" applyFill="1" applyBorder="1" applyAlignment="1">
      <alignment horizontal="center" vertical="center" wrapText="1"/>
    </xf>
    <xf numFmtId="0" fontId="12" fillId="4" borderId="10"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8" fillId="2" borderId="67"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65" xfId="0" applyFont="1" applyFill="1" applyBorder="1" applyAlignment="1">
      <alignment horizontal="center" vertical="center" wrapText="1"/>
    </xf>
    <xf numFmtId="0" fontId="8" fillId="2" borderId="68" xfId="0" applyFont="1" applyFill="1" applyBorder="1" applyAlignment="1">
      <alignment horizontal="center" vertical="center" wrapText="1"/>
    </xf>
    <xf numFmtId="0" fontId="8" fillId="2" borderId="57" xfId="0" applyFont="1" applyFill="1" applyBorder="1" applyAlignment="1">
      <alignment horizontal="center" vertical="center" wrapText="1"/>
    </xf>
    <xf numFmtId="0" fontId="8" fillId="2" borderId="58" xfId="0" applyFont="1" applyFill="1" applyBorder="1" applyAlignment="1">
      <alignment horizontal="center" vertical="center" wrapText="1"/>
    </xf>
    <xf numFmtId="0" fontId="0" fillId="0" borderId="0" xfId="0" applyAlignment="1">
      <alignment horizontal="center" vertical="center"/>
    </xf>
    <xf numFmtId="0" fontId="0" fillId="0" borderId="0" xfId="0"/>
    <xf numFmtId="0" fontId="5" fillId="2" borderId="5" xfId="0" applyFont="1" applyFill="1" applyBorder="1" applyAlignment="1">
      <alignment horizontal="center" vertical="center" wrapText="1"/>
    </xf>
    <xf numFmtId="0" fontId="6" fillId="0" borderId="6" xfId="0" applyFont="1" applyBorder="1"/>
    <xf numFmtId="0" fontId="6" fillId="0" borderId="23" xfId="0" applyFont="1" applyBorder="1"/>
    <xf numFmtId="0" fontId="0" fillId="2" borderId="5" xfId="0" applyFill="1" applyBorder="1" applyAlignment="1">
      <alignment horizontal="center" vertical="center" wrapText="1"/>
    </xf>
    <xf numFmtId="0" fontId="4" fillId="0" borderId="4" xfId="0" applyFont="1" applyBorder="1"/>
    <xf numFmtId="0" fontId="4" fillId="0" borderId="2" xfId="0" applyFont="1" applyBorder="1"/>
    <xf numFmtId="0" fontId="5" fillId="2" borderId="1" xfId="0" applyFont="1" applyFill="1" applyBorder="1" applyAlignment="1">
      <alignment horizontal="center" vertical="center" wrapText="1"/>
    </xf>
    <xf numFmtId="0" fontId="6" fillId="0" borderId="4" xfId="0" applyFont="1" applyBorder="1"/>
    <xf numFmtId="0" fontId="6" fillId="0" borderId="30" xfId="0" applyFont="1" applyBorder="1"/>
    <xf numFmtId="0" fontId="10" fillId="3"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0" fillId="0" borderId="3" xfId="0" applyBorder="1" applyAlignment="1">
      <alignment horizontal="center" vertical="center"/>
    </xf>
    <xf numFmtId="0" fontId="6" fillId="0" borderId="2" xfId="0" applyFont="1" applyBorder="1"/>
    <xf numFmtId="0" fontId="6" fillId="0" borderId="10" xfId="0" applyFont="1" applyBorder="1"/>
    <xf numFmtId="0" fontId="6" fillId="0" borderId="11" xfId="0" applyFont="1" applyBorder="1"/>
    <xf numFmtId="0" fontId="6" fillId="0" borderId="12" xfId="0" applyFont="1" applyBorder="1"/>
    <xf numFmtId="0" fontId="7" fillId="2" borderId="4" xfId="0" applyFont="1" applyFill="1" applyBorder="1" applyAlignment="1">
      <alignment horizontal="center" vertical="center" wrapText="1"/>
    </xf>
    <xf numFmtId="0" fontId="4" fillId="0" borderId="0" xfId="0" applyFont="1"/>
    <xf numFmtId="0" fontId="5" fillId="2" borderId="16" xfId="0" applyFont="1" applyFill="1" applyBorder="1" applyAlignment="1">
      <alignment horizontal="center" vertical="center" wrapText="1"/>
    </xf>
    <xf numFmtId="0" fontId="6" fillId="0" borderId="16" xfId="0" applyFont="1" applyBorder="1"/>
    <xf numFmtId="0" fontId="6" fillId="0" borderId="21" xfId="0" applyFont="1" applyBorder="1"/>
    <xf numFmtId="0" fontId="9" fillId="0" borderId="16" xfId="0" applyFont="1" applyBorder="1"/>
    <xf numFmtId="0" fontId="13" fillId="3" borderId="1" xfId="0" applyFont="1" applyFill="1" applyBorder="1" applyAlignment="1">
      <alignment horizontal="center" vertical="center" wrapText="1"/>
    </xf>
    <xf numFmtId="0" fontId="8" fillId="2" borderId="59" xfId="0" applyFont="1" applyFill="1" applyBorder="1" applyAlignment="1">
      <alignment horizontal="center" vertical="center" wrapText="1"/>
    </xf>
    <xf numFmtId="0" fontId="8" fillId="2" borderId="60" xfId="0" applyFont="1" applyFill="1" applyBorder="1" applyAlignment="1">
      <alignment horizontal="center" vertical="center" wrapText="1"/>
    </xf>
    <xf numFmtId="0" fontId="8" fillId="2" borderId="61" xfId="0" applyFont="1" applyFill="1" applyBorder="1" applyAlignment="1">
      <alignment horizontal="center" vertical="center" wrapText="1"/>
    </xf>
    <xf numFmtId="0" fontId="12" fillId="4" borderId="17" xfId="0" applyFont="1" applyFill="1" applyBorder="1" applyAlignment="1">
      <alignment vertical="center" wrapText="1"/>
    </xf>
    <xf numFmtId="0" fontId="10" fillId="3" borderId="7" xfId="0" applyFont="1" applyFill="1" applyBorder="1" applyAlignment="1">
      <alignment horizontal="center" vertical="center"/>
    </xf>
    <xf numFmtId="0" fontId="10" fillId="3" borderId="8" xfId="0" applyFont="1" applyFill="1" applyBorder="1" applyAlignment="1">
      <alignment horizontal="center" vertical="center"/>
    </xf>
    <xf numFmtId="9" fontId="11" fillId="0" borderId="19" xfId="0" applyNumberFormat="1" applyFont="1" applyBorder="1" applyAlignment="1">
      <alignment horizontal="center" vertical="center" wrapText="1"/>
    </xf>
    <xf numFmtId="9" fontId="11" fillId="0" borderId="15" xfId="0" applyNumberFormat="1" applyFont="1" applyBorder="1" applyAlignment="1">
      <alignment horizontal="center" vertical="center" wrapText="1"/>
    </xf>
    <xf numFmtId="0" fontId="11" fillId="0" borderId="19"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3" xfId="0" applyFont="1" applyBorder="1" applyAlignment="1">
      <alignment horizontal="left" vertical="center" wrapText="1"/>
    </xf>
    <xf numFmtId="0" fontId="11" fillId="0" borderId="38" xfId="0" applyFont="1" applyBorder="1" applyAlignment="1">
      <alignment horizontal="left" vertical="center" wrapText="1"/>
    </xf>
    <xf numFmtId="0" fontId="12" fillId="4" borderId="29" xfId="0" applyFont="1" applyFill="1" applyBorder="1" applyAlignment="1">
      <alignment horizontal="center" vertical="center" wrapText="1"/>
    </xf>
    <xf numFmtId="0" fontId="14" fillId="2" borderId="19" xfId="0" applyFont="1" applyFill="1" applyBorder="1" applyAlignment="1">
      <alignment horizontal="left" vertical="center" wrapText="1"/>
    </xf>
    <xf numFmtId="0" fontId="14" fillId="2" borderId="15" xfId="0" applyFont="1" applyFill="1" applyBorder="1" applyAlignment="1">
      <alignment horizontal="left" vertical="center" wrapText="1"/>
    </xf>
    <xf numFmtId="0" fontId="12" fillId="12" borderId="19" xfId="0" applyFont="1" applyFill="1" applyBorder="1" applyAlignment="1">
      <alignment horizontal="center" vertical="center" wrapText="1"/>
    </xf>
    <xf numFmtId="0" fontId="12" fillId="12" borderId="26" xfId="0" applyFont="1" applyFill="1" applyBorder="1" applyAlignment="1">
      <alignment horizontal="center" vertical="center" wrapText="1"/>
    </xf>
    <xf numFmtId="0" fontId="12" fillId="12" borderId="15" xfId="0" applyFont="1" applyFill="1" applyBorder="1" applyAlignment="1">
      <alignment horizontal="center" vertical="center" wrapText="1"/>
    </xf>
    <xf numFmtId="0" fontId="4" fillId="0" borderId="7" xfId="0" applyFont="1" applyBorder="1" applyAlignment="1">
      <alignment vertical="center"/>
    </xf>
    <xf numFmtId="0" fontId="14" fillId="2" borderId="21" xfId="0" applyFont="1" applyFill="1" applyBorder="1" applyAlignment="1">
      <alignment horizontal="left" vertical="center" wrapText="1"/>
    </xf>
    <xf numFmtId="0" fontId="41" fillId="0" borderId="21" xfId="0" applyFont="1" applyBorder="1" applyAlignment="1">
      <alignment horizontal="left"/>
    </xf>
    <xf numFmtId="0" fontId="11" fillId="6" borderId="3" xfId="0" applyFont="1" applyFill="1" applyBorder="1" applyAlignment="1">
      <alignment horizontal="center" vertical="center"/>
    </xf>
    <xf numFmtId="0" fontId="18" fillId="2" borderId="3" xfId="0" applyFont="1" applyFill="1" applyBorder="1" applyAlignment="1">
      <alignment horizontal="center" vertical="center" wrapText="1"/>
    </xf>
    <xf numFmtId="0" fontId="4" fillId="0" borderId="10" xfId="0" applyFont="1" applyBorder="1" applyAlignment="1">
      <alignment vertical="center"/>
    </xf>
    <xf numFmtId="0" fontId="19" fillId="0" borderId="3" xfId="0" applyFont="1" applyBorder="1" applyAlignment="1">
      <alignment horizontal="left" vertical="center" wrapText="1"/>
    </xf>
    <xf numFmtId="0" fontId="19" fillId="0" borderId="9" xfId="0" applyFont="1" applyBorder="1" applyAlignment="1">
      <alignment horizontal="left" vertical="center" wrapText="1"/>
    </xf>
    <xf numFmtId="0" fontId="14" fillId="0" borderId="3" xfId="0" applyFont="1" applyBorder="1" applyAlignment="1">
      <alignment horizontal="left" vertical="center" wrapText="1"/>
    </xf>
    <xf numFmtId="0" fontId="24" fillId="0" borderId="3" xfId="0" applyFont="1" applyBorder="1" applyAlignment="1">
      <alignment horizontal="left" vertical="center" wrapText="1"/>
    </xf>
    <xf numFmtId="0" fontId="8" fillId="2" borderId="1"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10" fillId="3" borderId="24" xfId="0" applyFont="1" applyFill="1" applyBorder="1" applyAlignment="1">
      <alignment horizontal="center" vertical="center"/>
    </xf>
    <xf numFmtId="0" fontId="10" fillId="3" borderId="25" xfId="0" applyFont="1" applyFill="1" applyBorder="1" applyAlignment="1">
      <alignment horizontal="center" vertical="center"/>
    </xf>
    <xf numFmtId="0" fontId="10" fillId="3" borderId="5" xfId="0" applyFont="1" applyFill="1" applyBorder="1" applyAlignment="1">
      <alignment horizontal="center" vertical="center" wrapText="1"/>
    </xf>
    <xf numFmtId="0" fontId="12" fillId="12" borderId="19" xfId="0" applyFont="1" applyFill="1" applyBorder="1" applyAlignment="1">
      <alignment horizontal="center" vertical="center"/>
    </xf>
    <xf numFmtId="0" fontId="12" fillId="12" borderId="26" xfId="0" applyFont="1" applyFill="1" applyBorder="1" applyAlignment="1">
      <alignment horizontal="center" vertical="center"/>
    </xf>
    <xf numFmtId="0" fontId="12" fillId="12" borderId="15" xfId="0" applyFont="1" applyFill="1" applyBorder="1" applyAlignment="1">
      <alignment horizontal="center" vertical="center"/>
    </xf>
    <xf numFmtId="0" fontId="42" fillId="0" borderId="17" xfId="0" applyFont="1" applyBorder="1" applyAlignment="1">
      <alignment vertical="center"/>
    </xf>
    <xf numFmtId="0" fontId="42" fillId="0" borderId="9" xfId="0" applyFont="1" applyBorder="1" applyAlignment="1">
      <alignment vertical="center"/>
    </xf>
    <xf numFmtId="0" fontId="14" fillId="4"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14" fillId="0" borderId="20" xfId="0" applyFont="1" applyBorder="1" applyAlignment="1">
      <alignment horizontal="left" vertical="center" wrapText="1"/>
    </xf>
    <xf numFmtId="0" fontId="14" fillId="0" borderId="84" xfId="0" applyFont="1" applyBorder="1" applyAlignment="1">
      <alignment horizontal="left" vertical="center" wrapText="1"/>
    </xf>
    <xf numFmtId="0" fontId="14" fillId="2" borderId="19"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4" fillId="0" borderId="6" xfId="0" applyFont="1" applyBorder="1" applyAlignment="1">
      <alignment horizontal="center"/>
    </xf>
    <xf numFmtId="0" fontId="4" fillId="0" borderId="14" xfId="0" applyFont="1" applyBorder="1" applyAlignment="1">
      <alignment horizontal="center"/>
    </xf>
    <xf numFmtId="0" fontId="7" fillId="2" borderId="59" xfId="0" applyFont="1" applyFill="1" applyBorder="1" applyAlignment="1">
      <alignment horizontal="center" vertical="center" wrapText="1"/>
    </xf>
    <xf numFmtId="0" fontId="4" fillId="0" borderId="61" xfId="0" applyFont="1" applyBorder="1"/>
    <xf numFmtId="0" fontId="4" fillId="0" borderId="67" xfId="0" applyFont="1" applyBorder="1"/>
    <xf numFmtId="0" fontId="0" fillId="0" borderId="65" xfId="0" applyBorder="1"/>
    <xf numFmtId="0" fontId="4" fillId="0" borderId="68" xfId="0" applyFont="1" applyBorder="1"/>
    <xf numFmtId="0" fontId="4" fillId="0" borderId="58" xfId="0" applyFont="1" applyBorder="1"/>
    <xf numFmtId="0" fontId="5" fillId="2" borderId="4" xfId="0" applyFont="1" applyFill="1" applyBorder="1" applyAlignment="1">
      <alignment horizontal="center" vertical="center" wrapText="1"/>
    </xf>
    <xf numFmtId="0" fontId="6" fillId="0" borderId="0" xfId="0" applyFont="1"/>
    <xf numFmtId="0" fontId="9" fillId="0" borderId="0" xfId="0" applyFont="1"/>
    <xf numFmtId="0" fontId="6" fillId="0" borderId="8" xfId="0" applyFont="1" applyBorder="1"/>
    <xf numFmtId="0" fontId="11" fillId="2" borderId="19"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10" fillId="3" borderId="10" xfId="0" applyFont="1" applyFill="1" applyBorder="1" applyAlignment="1">
      <alignment horizontal="center" vertical="center"/>
    </xf>
    <xf numFmtId="0" fontId="10" fillId="3" borderId="11" xfId="0" applyFont="1" applyFill="1" applyBorder="1" applyAlignment="1">
      <alignment horizontal="center" vertical="center"/>
    </xf>
    <xf numFmtId="0" fontId="10" fillId="3" borderId="12" xfId="0" applyFont="1" applyFill="1" applyBorder="1" applyAlignment="1">
      <alignment horizontal="center" vertical="center"/>
    </xf>
    <xf numFmtId="0" fontId="29" fillId="2" borderId="3" xfId="0" applyFont="1" applyFill="1" applyBorder="1" applyAlignment="1">
      <alignment horizontal="center" vertical="center" wrapText="1"/>
    </xf>
    <xf numFmtId="0" fontId="29" fillId="2" borderId="5"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6" fillId="0" borderId="7" xfId="0" applyFont="1" applyBorder="1"/>
    <xf numFmtId="9" fontId="11" fillId="2" borderId="19" xfId="1" applyFont="1" applyFill="1" applyBorder="1" applyAlignment="1">
      <alignment horizontal="center" vertical="center" wrapText="1"/>
    </xf>
    <xf numFmtId="9" fontId="11" fillId="2" borderId="15" xfId="1" applyFont="1" applyFill="1" applyBorder="1" applyAlignment="1">
      <alignment horizontal="center" vertical="center" wrapText="1"/>
    </xf>
    <xf numFmtId="164" fontId="2" fillId="2" borderId="16" xfId="2" applyNumberFormat="1" applyFill="1" applyBorder="1" applyAlignment="1">
      <alignment horizontal="center" vertical="center" wrapText="1"/>
    </xf>
    <xf numFmtId="0" fontId="4" fillId="0" borderId="16" xfId="0" applyFont="1" applyBorder="1" applyAlignment="1">
      <alignment horizontal="center" wrapText="1"/>
    </xf>
    <xf numFmtId="0" fontId="10" fillId="3" borderId="37" xfId="0" applyFont="1" applyFill="1" applyBorder="1" applyAlignment="1">
      <alignment horizontal="center" vertical="center"/>
    </xf>
    <xf numFmtId="0" fontId="10" fillId="3" borderId="22" xfId="0" applyFont="1" applyFill="1" applyBorder="1" applyAlignment="1">
      <alignment horizontal="center" vertical="center"/>
    </xf>
    <xf numFmtId="0" fontId="4" fillId="0" borderId="40" xfId="0" applyFont="1" applyBorder="1" applyAlignment="1">
      <alignment horizontal="center" vertical="center"/>
    </xf>
    <xf numFmtId="0" fontId="4" fillId="0" borderId="45" xfId="0" applyFont="1" applyBorder="1" applyAlignment="1">
      <alignment horizontal="center" vertical="center"/>
    </xf>
    <xf numFmtId="0" fontId="11" fillId="0" borderId="9" xfId="0" applyFont="1" applyBorder="1" applyAlignment="1">
      <alignment horizontal="left" vertical="center" wrapText="1"/>
    </xf>
    <xf numFmtId="0" fontId="14" fillId="0" borderId="16" xfId="0" applyFont="1" applyBorder="1" applyAlignment="1">
      <alignment horizontal="left" vertical="center" wrapText="1"/>
    </xf>
    <xf numFmtId="0" fontId="11" fillId="2" borderId="86" xfId="0" applyFont="1" applyFill="1" applyBorder="1" applyAlignment="1">
      <alignment horizontal="center" vertical="center" wrapText="1"/>
    </xf>
    <xf numFmtId="0" fontId="4" fillId="0" borderId="91" xfId="0" applyFont="1" applyBorder="1"/>
    <xf numFmtId="0" fontId="18" fillId="2" borderId="86" xfId="0" applyFont="1" applyFill="1" applyBorder="1" applyAlignment="1">
      <alignment horizontal="center" vertical="center" wrapText="1"/>
    </xf>
    <xf numFmtId="0" fontId="20" fillId="2" borderId="86" xfId="0" applyFont="1" applyFill="1" applyBorder="1" applyAlignment="1">
      <alignment horizontal="center" vertical="center" wrapText="1"/>
    </xf>
    <xf numFmtId="0" fontId="0" fillId="2" borderId="86" xfId="0" applyFill="1" applyBorder="1" applyAlignment="1">
      <alignment horizontal="center" vertical="center" wrapText="1"/>
    </xf>
    <xf numFmtId="0" fontId="0" fillId="5" borderId="86" xfId="0" applyFill="1" applyBorder="1" applyAlignment="1">
      <alignment vertical="center"/>
    </xf>
    <xf numFmtId="0" fontId="11" fillId="6" borderId="88" xfId="0" applyFont="1" applyFill="1" applyBorder="1" applyAlignment="1">
      <alignment horizontal="center" vertical="center"/>
    </xf>
    <xf numFmtId="0" fontId="4" fillId="0" borderId="56" xfId="0" applyFont="1" applyBorder="1"/>
    <xf numFmtId="0" fontId="11" fillId="5" borderId="86" xfId="0" applyFont="1" applyFill="1" applyBorder="1" applyAlignment="1">
      <alignment horizontal="center" vertical="center"/>
    </xf>
    <xf numFmtId="0" fontId="11" fillId="6" borderId="86" xfId="0" applyFont="1" applyFill="1" applyBorder="1" applyAlignment="1">
      <alignment horizontal="center" vertical="center"/>
    </xf>
    <xf numFmtId="0" fontId="11" fillId="6" borderId="91" xfId="0" applyFont="1" applyFill="1" applyBorder="1" applyAlignment="1">
      <alignment horizontal="center" vertical="center"/>
    </xf>
    <xf numFmtId="0" fontId="21" fillId="2" borderId="86" xfId="0" applyFont="1" applyFill="1" applyBorder="1" applyAlignment="1">
      <alignment horizontal="center" vertical="center" wrapText="1"/>
    </xf>
    <xf numFmtId="0" fontId="21" fillId="2" borderId="91" xfId="0" applyFont="1" applyFill="1" applyBorder="1" applyAlignment="1">
      <alignment horizontal="center" vertical="center" wrapText="1"/>
    </xf>
    <xf numFmtId="0" fontId="11" fillId="7" borderId="86" xfId="0" applyFont="1" applyFill="1" applyBorder="1" applyAlignment="1">
      <alignment horizontal="center" vertical="center" wrapText="1"/>
    </xf>
    <xf numFmtId="0" fontId="11" fillId="7" borderId="91" xfId="0" applyFont="1" applyFill="1" applyBorder="1" applyAlignment="1">
      <alignment horizontal="center" vertical="center" wrapText="1"/>
    </xf>
    <xf numFmtId="0" fontId="22" fillId="8" borderId="86" xfId="0" applyFont="1" applyFill="1" applyBorder="1" applyAlignment="1">
      <alignment vertical="center" wrapText="1"/>
    </xf>
    <xf numFmtId="0" fontId="12" fillId="2" borderId="86" xfId="0" applyFont="1" applyFill="1" applyBorder="1" applyAlignment="1">
      <alignment horizontal="center" vertical="center" wrapText="1"/>
    </xf>
    <xf numFmtId="0" fontId="11" fillId="6" borderId="1" xfId="0" applyFont="1" applyFill="1" applyBorder="1" applyAlignment="1">
      <alignment horizontal="center" vertical="center"/>
    </xf>
    <xf numFmtId="0" fontId="14" fillId="0" borderId="85" xfId="0" applyFont="1" applyBorder="1" applyAlignment="1">
      <alignment horizontal="left" vertical="center" wrapText="1"/>
    </xf>
    <xf numFmtId="0" fontId="41" fillId="0" borderId="90" xfId="0" applyFont="1" applyBorder="1" applyAlignment="1">
      <alignment horizontal="left"/>
    </xf>
    <xf numFmtId="0" fontId="11" fillId="7" borderId="3" xfId="0" applyFont="1" applyFill="1" applyBorder="1" applyAlignment="1">
      <alignment vertical="center" wrapText="1"/>
    </xf>
    <xf numFmtId="0" fontId="22" fillId="8" borderId="3" xfId="0" applyFont="1" applyFill="1" applyBorder="1" applyAlignment="1">
      <alignment vertical="center" wrapText="1"/>
    </xf>
    <xf numFmtId="0" fontId="24" fillId="0" borderId="2" xfId="0" applyFont="1" applyBorder="1" applyAlignment="1">
      <alignment horizontal="left" vertical="center" wrapText="1"/>
    </xf>
    <xf numFmtId="0" fontId="41" fillId="0" borderId="12" xfId="0" applyFont="1" applyBorder="1" applyAlignment="1">
      <alignment horizontal="left"/>
    </xf>
    <xf numFmtId="0" fontId="11" fillId="2" borderId="16" xfId="0" applyFont="1" applyFill="1" applyBorder="1" applyAlignment="1">
      <alignment horizontal="center" vertical="center" wrapText="1"/>
    </xf>
    <xf numFmtId="0" fontId="4" fillId="0" borderId="16" xfId="0" applyFont="1" applyBorder="1" applyAlignment="1">
      <alignment horizontal="center" vertical="center"/>
    </xf>
    <xf numFmtId="0" fontId="14" fillId="0" borderId="2" xfId="0" applyFont="1" applyBorder="1" applyAlignment="1">
      <alignment horizontal="left" vertical="center" wrapText="1"/>
    </xf>
    <xf numFmtId="0" fontId="5" fillId="2" borderId="6" xfId="0" applyFont="1" applyFill="1" applyBorder="1" applyAlignment="1">
      <alignment horizontal="center" vertical="center" wrapText="1"/>
    </xf>
    <xf numFmtId="0" fontId="0" fillId="2" borderId="18" xfId="0" applyFill="1" applyBorder="1" applyAlignment="1">
      <alignment horizontal="center" vertical="center" wrapText="1"/>
    </xf>
    <xf numFmtId="0" fontId="4" fillId="0" borderId="19" xfId="0" applyFont="1" applyBorder="1"/>
    <xf numFmtId="0" fontId="14" fillId="4" borderId="3" xfId="0" applyFont="1" applyFill="1" applyBorder="1" applyAlignment="1">
      <alignment horizontal="center" vertical="center" textRotation="90" wrapText="1"/>
    </xf>
    <xf numFmtId="0" fontId="0" fillId="0" borderId="32" xfId="0" applyBorder="1" applyAlignment="1">
      <alignment horizontal="center" vertical="center"/>
    </xf>
    <xf numFmtId="0" fontId="4" fillId="0" borderId="48" xfId="0" applyFont="1" applyBorder="1"/>
    <xf numFmtId="0" fontId="5" fillId="2" borderId="18" xfId="0" applyFont="1" applyFill="1" applyBorder="1" applyAlignment="1">
      <alignment horizontal="center" vertical="center" wrapText="1"/>
    </xf>
    <xf numFmtId="0" fontId="6" fillId="0" borderId="18" xfId="0" applyFont="1" applyBorder="1"/>
    <xf numFmtId="0" fontId="7" fillId="2" borderId="16" xfId="0" applyFont="1" applyFill="1" applyBorder="1" applyAlignment="1">
      <alignment horizontal="center" vertical="center" wrapText="1"/>
    </xf>
    <xf numFmtId="0" fontId="4" fillId="0" borderId="16" xfId="0" applyFont="1" applyBorder="1"/>
    <xf numFmtId="0" fontId="0" fillId="0" borderId="16" xfId="0" applyBorder="1"/>
    <xf numFmtId="0" fontId="5" fillId="2" borderId="71" xfId="0" applyFont="1" applyFill="1" applyBorder="1" applyAlignment="1">
      <alignment horizontal="center" vertical="center" wrapText="1"/>
    </xf>
    <xf numFmtId="0" fontId="6" fillId="0" borderId="41" xfId="0" applyFont="1" applyBorder="1"/>
    <xf numFmtId="0" fontId="6" fillId="0" borderId="70" xfId="0" applyFont="1" applyBorder="1"/>
    <xf numFmtId="0" fontId="6" fillId="0" borderId="72" xfId="0" applyFont="1" applyBorder="1"/>
    <xf numFmtId="0" fontId="6" fillId="0" borderId="46" xfId="0" applyFont="1" applyBorder="1"/>
    <xf numFmtId="0" fontId="6" fillId="0" borderId="69" xfId="0" applyFont="1" applyBorder="1"/>
    <xf numFmtId="0" fontId="8" fillId="2" borderId="16" xfId="0" applyFont="1" applyFill="1" applyBorder="1" applyAlignment="1">
      <alignment horizontal="center" vertical="center" wrapText="1"/>
    </xf>
    <xf numFmtId="0" fontId="10" fillId="3" borderId="16" xfId="0" applyFont="1" applyFill="1" applyBorder="1" applyAlignment="1">
      <alignment horizontal="center" vertical="center" wrapText="1"/>
    </xf>
    <xf numFmtId="0" fontId="12" fillId="4" borderId="9" xfId="0" applyFont="1" applyFill="1" applyBorder="1" applyAlignment="1">
      <alignment horizontal="center" vertical="center" wrapText="1"/>
    </xf>
    <xf numFmtId="0" fontId="11" fillId="0" borderId="16" xfId="0" applyFont="1" applyBorder="1" applyAlignment="1">
      <alignment horizontal="center" vertical="center" wrapText="1"/>
    </xf>
    <xf numFmtId="0" fontId="5" fillId="2" borderId="23" xfId="0" applyFont="1" applyFill="1" applyBorder="1" applyAlignment="1">
      <alignment horizontal="center" vertical="center" wrapText="1"/>
    </xf>
    <xf numFmtId="0" fontId="5" fillId="2" borderId="30" xfId="0" applyFont="1" applyFill="1" applyBorder="1" applyAlignment="1">
      <alignment horizontal="center" vertical="center" wrapText="1"/>
    </xf>
    <xf numFmtId="0" fontId="12" fillId="4" borderId="16" xfId="0" applyFont="1" applyFill="1" applyBorder="1" applyAlignment="1">
      <alignment horizontal="center" vertical="center" wrapText="1"/>
    </xf>
    <xf numFmtId="9" fontId="11" fillId="2" borderId="27" xfId="1" applyFont="1" applyFill="1" applyBorder="1" applyAlignment="1">
      <alignment horizontal="center" vertical="center" wrapText="1"/>
    </xf>
    <xf numFmtId="9" fontId="11" fillId="2" borderId="9" xfId="1" applyFont="1" applyFill="1" applyBorder="1" applyAlignment="1">
      <alignment horizontal="center" vertical="center" wrapText="1"/>
    </xf>
    <xf numFmtId="164" fontId="11" fillId="2" borderId="28" xfId="0" applyNumberFormat="1" applyFont="1" applyFill="1" applyBorder="1" applyAlignment="1">
      <alignment horizontal="center" vertical="center" wrapText="1"/>
    </xf>
    <xf numFmtId="164" fontId="11" fillId="2" borderId="10" xfId="0" applyNumberFormat="1" applyFont="1" applyFill="1" applyBorder="1" applyAlignment="1">
      <alignment horizontal="center" vertical="center" wrapText="1"/>
    </xf>
    <xf numFmtId="0" fontId="32" fillId="2" borderId="3" xfId="0" applyFont="1" applyFill="1" applyBorder="1" applyAlignment="1">
      <alignment horizontal="center" vertical="center" wrapText="1"/>
    </xf>
    <xf numFmtId="0" fontId="33" fillId="0" borderId="9" xfId="0" applyFont="1" applyBorder="1" applyAlignment="1">
      <alignment vertical="center"/>
    </xf>
    <xf numFmtId="0" fontId="30" fillId="2" borderId="1" xfId="0" applyFont="1" applyFill="1" applyBorder="1" applyAlignment="1">
      <alignment horizontal="center" vertical="center"/>
    </xf>
    <xf numFmtId="0" fontId="33" fillId="0" borderId="10" xfId="0" applyFont="1" applyBorder="1" applyAlignment="1">
      <alignment vertical="center"/>
    </xf>
    <xf numFmtId="0" fontId="28" fillId="5" borderId="3" xfId="0" applyFont="1" applyFill="1" applyBorder="1" applyAlignment="1">
      <alignment horizontal="center" vertical="center"/>
    </xf>
    <xf numFmtId="0" fontId="33" fillId="0" borderId="9" xfId="0" applyFont="1" applyBorder="1" applyAlignment="1">
      <alignment horizontal="center" vertical="center"/>
    </xf>
    <xf numFmtId="0" fontId="23" fillId="2" borderId="9" xfId="0" applyFont="1" applyFill="1" applyBorder="1" applyAlignment="1">
      <alignment horizontal="left" vertical="center" wrapText="1"/>
    </xf>
    <xf numFmtId="0" fontId="43" fillId="0" borderId="13" xfId="0" applyFont="1" applyBorder="1" applyAlignment="1">
      <alignment horizontal="left" vertical="center"/>
    </xf>
    <xf numFmtId="0" fontId="11" fillId="0" borderId="3" xfId="0" applyFont="1" applyBorder="1" applyAlignment="1">
      <alignment horizontal="center" vertical="center" wrapText="1"/>
    </xf>
    <xf numFmtId="0" fontId="11" fillId="0" borderId="9" xfId="0" applyFont="1" applyBorder="1" applyAlignment="1">
      <alignment horizontal="center" vertical="center" wrapText="1"/>
    </xf>
    <xf numFmtId="0" fontId="24" fillId="0" borderId="16" xfId="0" applyFont="1" applyBorder="1" applyAlignment="1">
      <alignment horizontal="center" vertical="center"/>
    </xf>
    <xf numFmtId="0" fontId="25" fillId="0" borderId="16" xfId="0" applyFont="1" applyBorder="1" applyAlignment="1">
      <alignment horizontal="center" vertical="center"/>
    </xf>
    <xf numFmtId="0" fontId="5" fillId="2" borderId="7"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8" xfId="0" applyFont="1" applyFill="1" applyBorder="1" applyAlignment="1">
      <alignment horizontal="center" vertical="center" wrapText="1"/>
    </xf>
    <xf numFmtId="0" fontId="29" fillId="2" borderId="10" xfId="0" applyFont="1" applyFill="1" applyBorder="1" applyAlignment="1">
      <alignment horizontal="center" vertical="center" wrapText="1"/>
    </xf>
    <xf numFmtId="0" fontId="29" fillId="2" borderId="0" xfId="0" applyFont="1" applyFill="1" applyAlignment="1">
      <alignment horizontal="center" vertical="center" wrapText="1"/>
    </xf>
    <xf numFmtId="0" fontId="29" fillId="2" borderId="8"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4" fillId="0" borderId="16" xfId="0" applyFont="1" applyBorder="1" applyAlignment="1">
      <alignment vertical="center"/>
    </xf>
    <xf numFmtId="0" fontId="14" fillId="0" borderId="9" xfId="0" applyFont="1" applyBorder="1" applyAlignment="1">
      <alignment horizontal="left" vertical="center" wrapText="1"/>
    </xf>
    <xf numFmtId="0" fontId="11" fillId="2" borderId="2" xfId="0" applyFont="1" applyFill="1" applyBorder="1" applyAlignment="1">
      <alignment horizontal="center" vertical="center" wrapText="1"/>
    </xf>
    <xf numFmtId="0" fontId="33" fillId="0" borderId="12" xfId="0" applyFont="1" applyBorder="1" applyAlignment="1">
      <alignment vertical="center"/>
    </xf>
    <xf numFmtId="0" fontId="12" fillId="4" borderId="15" xfId="0" applyFont="1" applyFill="1" applyBorder="1" applyAlignment="1">
      <alignment horizontal="center" vertical="center" wrapText="1"/>
    </xf>
    <xf numFmtId="0" fontId="10" fillId="3" borderId="56" xfId="0" applyFont="1" applyFill="1" applyBorder="1" applyAlignment="1">
      <alignment horizontal="center" vertical="center"/>
    </xf>
    <xf numFmtId="0" fontId="10" fillId="3" borderId="57" xfId="0" applyFont="1" applyFill="1" applyBorder="1" applyAlignment="1">
      <alignment horizontal="center" vertical="center"/>
    </xf>
    <xf numFmtId="0" fontId="10" fillId="3" borderId="58" xfId="0" applyFont="1" applyFill="1" applyBorder="1" applyAlignment="1">
      <alignment horizontal="center" vertical="center"/>
    </xf>
    <xf numFmtId="0" fontId="10" fillId="3" borderId="59" xfId="0" applyFont="1" applyFill="1" applyBorder="1" applyAlignment="1">
      <alignment horizontal="center" vertical="center"/>
    </xf>
    <xf numFmtId="0" fontId="10" fillId="3" borderId="60" xfId="0" applyFont="1" applyFill="1" applyBorder="1" applyAlignment="1">
      <alignment horizontal="center" vertical="center"/>
    </xf>
    <xf numFmtId="0" fontId="10" fillId="3" borderId="65" xfId="0" applyFont="1" applyFill="1" applyBorder="1" applyAlignment="1">
      <alignment horizontal="center" vertical="center"/>
    </xf>
    <xf numFmtId="0" fontId="12" fillId="4" borderId="13" xfId="0" applyFont="1" applyFill="1" applyBorder="1" applyAlignment="1">
      <alignment horizontal="center" vertical="center" wrapText="1"/>
    </xf>
    <xf numFmtId="0" fontId="4" fillId="0" borderId="13" xfId="0" applyFont="1" applyBorder="1"/>
    <xf numFmtId="0" fontId="5" fillId="2" borderId="40" xfId="0" applyFont="1" applyFill="1" applyBorder="1" applyAlignment="1">
      <alignment horizontal="center" vertical="center" wrapText="1"/>
    </xf>
    <xf numFmtId="0" fontId="6" fillId="0" borderId="43" xfId="0" applyFont="1" applyBorder="1"/>
    <xf numFmtId="0" fontId="6" fillId="0" borderId="45" xfId="0" applyFont="1" applyBorder="1"/>
    <xf numFmtId="0" fontId="10" fillId="3" borderId="53" xfId="0" applyFont="1" applyFill="1" applyBorder="1" applyAlignment="1">
      <alignment horizontal="center" vertical="center" wrapText="1"/>
    </xf>
    <xf numFmtId="0" fontId="10" fillId="3" borderId="54" xfId="0" applyFont="1" applyFill="1" applyBorder="1" applyAlignment="1">
      <alignment horizontal="center" vertical="center" wrapText="1"/>
    </xf>
    <xf numFmtId="0" fontId="10" fillId="3" borderId="55" xfId="0" applyFont="1" applyFill="1" applyBorder="1" applyAlignment="1">
      <alignment horizontal="center" vertical="center" wrapText="1"/>
    </xf>
    <xf numFmtId="0" fontId="25" fillId="0" borderId="53" xfId="0" applyFont="1" applyBorder="1" applyAlignment="1">
      <alignment horizontal="center" vertical="center"/>
    </xf>
    <xf numFmtId="0" fontId="4" fillId="0" borderId="54" xfId="0" applyFont="1" applyBorder="1"/>
    <xf numFmtId="0" fontId="4" fillId="0" borderId="78" xfId="0" applyFont="1" applyBorder="1"/>
    <xf numFmtId="0" fontId="13" fillId="3" borderId="20" xfId="0" applyFont="1" applyFill="1" applyBorder="1" applyAlignment="1">
      <alignment horizontal="center" vertical="center" wrapText="1"/>
    </xf>
    <xf numFmtId="0" fontId="13" fillId="3" borderId="29" xfId="0" applyFont="1" applyFill="1" applyBorder="1" applyAlignment="1">
      <alignment horizontal="center" vertical="center" wrapText="1"/>
    </xf>
    <xf numFmtId="0" fontId="0" fillId="0" borderId="4" xfId="0" applyBorder="1" applyAlignment="1">
      <alignment horizontal="center" vertical="center"/>
    </xf>
    <xf numFmtId="0" fontId="35" fillId="0" borderId="0" xfId="0" applyFont="1" applyAlignment="1">
      <alignment horizontal="center" vertical="center"/>
    </xf>
    <xf numFmtId="0" fontId="27" fillId="0" borderId="0" xfId="0" applyFont="1" applyAlignment="1">
      <alignment horizontal="center" vertical="center"/>
    </xf>
    <xf numFmtId="0" fontId="24" fillId="0" borderId="51" xfId="0" applyFont="1" applyBorder="1" applyAlignment="1">
      <alignment horizontal="center" vertical="center"/>
    </xf>
    <xf numFmtId="0" fontId="4" fillId="0" borderId="52" xfId="0" applyFont="1" applyBorder="1"/>
    <xf numFmtId="0" fontId="4" fillId="0" borderId="75" xfId="0" applyFont="1" applyBorder="1"/>
    <xf numFmtId="0" fontId="13" fillId="3" borderId="2"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10" xfId="0" applyFont="1" applyFill="1" applyBorder="1" applyAlignment="1">
      <alignment horizontal="center" vertical="center" wrapText="1"/>
    </xf>
    <xf numFmtId="0" fontId="13" fillId="3" borderId="12" xfId="0" applyFont="1" applyFill="1" applyBorder="1" applyAlignment="1">
      <alignment horizontal="center" vertical="center" wrapText="1"/>
    </xf>
    <xf numFmtId="0" fontId="10" fillId="3" borderId="63" xfId="0" applyFont="1" applyFill="1" applyBorder="1" applyAlignment="1">
      <alignment horizontal="center" vertical="center"/>
    </xf>
    <xf numFmtId="0" fontId="8" fillId="2" borderId="64" xfId="0" applyFont="1" applyFill="1" applyBorder="1" applyAlignment="1">
      <alignment horizontal="center" vertical="center" wrapText="1"/>
    </xf>
    <xf numFmtId="0" fontId="8" fillId="2" borderId="73" xfId="0" applyFont="1" applyFill="1" applyBorder="1" applyAlignment="1">
      <alignment horizontal="center" vertical="center" wrapText="1"/>
    </xf>
    <xf numFmtId="0" fontId="8" fillId="2" borderId="74" xfId="0" applyFont="1" applyFill="1" applyBorder="1" applyAlignment="1">
      <alignment horizontal="center" vertical="center" wrapText="1"/>
    </xf>
    <xf numFmtId="0" fontId="0" fillId="2" borderId="16" xfId="0" applyFill="1" applyBorder="1" applyAlignment="1">
      <alignment horizontal="center" vertical="center" wrapText="1"/>
    </xf>
    <xf numFmtId="164" fontId="14" fillId="2" borderId="19" xfId="0" applyNumberFormat="1" applyFont="1" applyFill="1" applyBorder="1" applyAlignment="1">
      <alignment horizontal="left" vertical="center" wrapText="1"/>
    </xf>
    <xf numFmtId="164" fontId="14" fillId="2" borderId="15" xfId="0" applyNumberFormat="1" applyFont="1" applyFill="1" applyBorder="1" applyAlignment="1">
      <alignment horizontal="left" vertical="center" wrapText="1"/>
    </xf>
    <xf numFmtId="0" fontId="4" fillId="0" borderId="9" xfId="0" applyFont="1" applyBorder="1" applyAlignment="1">
      <alignment vertical="center"/>
    </xf>
    <xf numFmtId="0" fontId="4" fillId="0" borderId="9" xfId="0" applyFont="1" applyBorder="1" applyAlignment="1">
      <alignment horizontal="center" vertical="center"/>
    </xf>
    <xf numFmtId="0" fontId="11" fillId="2" borderId="9" xfId="0" applyFont="1" applyFill="1" applyBorder="1" applyAlignment="1">
      <alignment horizontal="center" vertical="center" wrapText="1"/>
    </xf>
    <xf numFmtId="0" fontId="4" fillId="0" borderId="13" xfId="0" applyFont="1" applyBorder="1" applyAlignment="1">
      <alignment vertical="center"/>
    </xf>
    <xf numFmtId="0" fontId="11" fillId="2" borderId="13" xfId="0" applyFont="1" applyFill="1" applyBorder="1" applyAlignment="1">
      <alignment horizontal="center" vertical="center" wrapText="1"/>
    </xf>
    <xf numFmtId="0" fontId="14" fillId="0" borderId="3" xfId="0" applyFont="1" applyBorder="1" applyAlignment="1">
      <alignment horizontal="center" vertical="center" wrapText="1"/>
    </xf>
    <xf numFmtId="0" fontId="14" fillId="0" borderId="9" xfId="0" applyFont="1" applyBorder="1" applyAlignment="1">
      <alignment horizontal="center" vertical="center" wrapText="1"/>
    </xf>
    <xf numFmtId="0" fontId="0" fillId="0" borderId="3" xfId="0" applyBorder="1" applyAlignment="1">
      <alignment horizontal="center" vertical="center" wrapText="1"/>
    </xf>
    <xf numFmtId="0" fontId="0" fillId="0" borderId="9" xfId="0" applyBorder="1" applyAlignment="1">
      <alignment horizontal="center" vertical="center" wrapText="1"/>
    </xf>
    <xf numFmtId="0" fontId="0" fillId="2" borderId="2" xfId="0" applyFill="1" applyBorder="1" applyAlignment="1">
      <alignment horizontal="center" vertical="center" wrapText="1"/>
    </xf>
    <xf numFmtId="0" fontId="11" fillId="2" borderId="1" xfId="0" applyFont="1" applyFill="1" applyBorder="1" applyAlignment="1">
      <alignment horizontal="center" vertical="center" wrapText="1"/>
    </xf>
    <xf numFmtId="0" fontId="5" fillId="2" borderId="76" xfId="0" applyFont="1" applyFill="1" applyBorder="1" applyAlignment="1">
      <alignment horizontal="center" vertical="center" wrapText="1"/>
    </xf>
    <xf numFmtId="0" fontId="6" fillId="0" borderId="77" xfId="0" applyFont="1" applyBorder="1"/>
    <xf numFmtId="0" fontId="29" fillId="0" borderId="5" xfId="0" applyFont="1" applyBorder="1" applyAlignment="1">
      <alignment horizontal="center" vertical="center" wrapText="1"/>
    </xf>
    <xf numFmtId="0" fontId="5" fillId="2" borderId="53" xfId="0" applyFont="1" applyFill="1" applyBorder="1" applyAlignment="1">
      <alignment horizontal="center" vertical="center" wrapText="1"/>
    </xf>
    <xf numFmtId="0" fontId="6" fillId="0" borderId="54" xfId="0" applyFont="1" applyBorder="1"/>
    <xf numFmtId="0" fontId="6" fillId="0" borderId="78" xfId="0" applyFont="1" applyBorder="1"/>
    <xf numFmtId="0" fontId="5" fillId="2" borderId="51" xfId="0" applyFont="1" applyFill="1" applyBorder="1" applyAlignment="1">
      <alignment horizontal="center" vertical="center" wrapText="1"/>
    </xf>
    <xf numFmtId="0" fontId="6" fillId="0" borderId="52" xfId="0" applyFont="1" applyBorder="1"/>
    <xf numFmtId="0" fontId="6" fillId="0" borderId="75" xfId="0" applyFont="1" applyBorder="1"/>
    <xf numFmtId="0" fontId="4" fillId="0" borderId="17" xfId="0" applyFont="1" applyBorder="1" applyAlignment="1">
      <alignment horizontal="left"/>
    </xf>
    <xf numFmtId="0" fontId="4" fillId="0" borderId="9" xfId="0" applyFont="1" applyBorder="1" applyAlignment="1">
      <alignment horizontal="left"/>
    </xf>
    <xf numFmtId="0" fontId="0" fillId="5" borderId="17" xfId="0" applyFill="1" applyBorder="1" applyAlignment="1">
      <alignment horizontal="center" vertical="center"/>
    </xf>
    <xf numFmtId="0" fontId="19" fillId="2" borderId="3" xfId="0" applyFont="1" applyFill="1" applyBorder="1" applyAlignment="1">
      <alignment horizontal="left" vertical="center" wrapText="1"/>
    </xf>
    <xf numFmtId="0" fontId="19" fillId="2" borderId="9" xfId="0" applyFont="1" applyFill="1" applyBorder="1" applyAlignment="1">
      <alignment horizontal="left" vertical="center" wrapText="1"/>
    </xf>
    <xf numFmtId="0" fontId="19" fillId="2" borderId="16" xfId="0" applyFont="1" applyFill="1" applyBorder="1" applyAlignment="1">
      <alignment horizontal="left" vertical="center" wrapText="1"/>
    </xf>
    <xf numFmtId="0" fontId="11" fillId="5" borderId="3" xfId="0" applyFont="1" applyFill="1" applyBorder="1" applyAlignment="1">
      <alignment vertical="center"/>
    </xf>
    <xf numFmtId="0" fontId="4" fillId="0" borderId="8" xfId="0" applyFont="1" applyBorder="1" applyAlignment="1">
      <alignment horizontal="center"/>
    </xf>
    <xf numFmtId="0" fontId="4" fillId="0" borderId="12" xfId="0" applyFont="1" applyBorder="1" applyAlignment="1">
      <alignment horizontal="center"/>
    </xf>
    <xf numFmtId="0" fontId="41" fillId="0" borderId="17" xfId="0" applyFont="1" applyBorder="1" applyAlignment="1">
      <alignment horizontal="left"/>
    </xf>
    <xf numFmtId="0" fontId="2" fillId="0" borderId="19" xfId="2" applyBorder="1" applyAlignment="1">
      <alignment horizontal="center" vertical="center" wrapText="1"/>
    </xf>
    <xf numFmtId="0" fontId="2" fillId="0" borderId="15" xfId="2" applyBorder="1" applyAlignment="1">
      <alignment horizontal="center" vertical="center" wrapText="1"/>
    </xf>
    <xf numFmtId="0" fontId="29" fillId="0" borderId="19" xfId="0" applyFont="1" applyBorder="1" applyAlignment="1">
      <alignment horizontal="center" vertical="center"/>
    </xf>
    <xf numFmtId="0" fontId="0" fillId="0" borderId="15" xfId="0" applyBorder="1" applyAlignment="1">
      <alignment horizontal="center" vertical="center"/>
    </xf>
    <xf numFmtId="9" fontId="11" fillId="0" borderId="22" xfId="1" applyFont="1" applyBorder="1" applyAlignment="1">
      <alignment horizontal="center" vertical="center" wrapText="1"/>
    </xf>
    <xf numFmtId="9" fontId="11" fillId="0" borderId="62" xfId="1" applyFont="1" applyBorder="1" applyAlignment="1">
      <alignment horizontal="center" vertical="center" wrapText="1"/>
    </xf>
    <xf numFmtId="0" fontId="31" fillId="2" borderId="3" xfId="0" applyFont="1" applyFill="1" applyBorder="1" applyAlignment="1">
      <alignment horizontal="center" vertical="center"/>
    </xf>
    <xf numFmtId="0" fontId="31" fillId="2" borderId="17" xfId="0" applyFont="1" applyFill="1" applyBorder="1" applyAlignment="1">
      <alignment horizontal="center" vertical="center"/>
    </xf>
    <xf numFmtId="0" fontId="0" fillId="5" borderId="9" xfId="0" applyFill="1" applyBorder="1" applyAlignment="1">
      <alignment vertical="center"/>
    </xf>
    <xf numFmtId="0" fontId="24" fillId="0" borderId="9" xfId="0" applyFont="1" applyBorder="1" applyAlignment="1">
      <alignment horizontal="left" vertical="center" wrapText="1"/>
    </xf>
    <xf numFmtId="0" fontId="19" fillId="10" borderId="9" xfId="0" applyFont="1" applyFill="1" applyBorder="1" applyAlignment="1">
      <alignment horizontal="left" vertical="center" wrapText="1"/>
    </xf>
    <xf numFmtId="0" fontId="23" fillId="4" borderId="3" xfId="0" applyFont="1" applyFill="1" applyBorder="1" applyAlignment="1">
      <alignment horizontal="center" vertical="center" textRotation="90" wrapText="1"/>
    </xf>
    <xf numFmtId="0" fontId="4" fillId="0" borderId="65" xfId="0" applyFont="1" applyBorder="1"/>
    <xf numFmtId="0" fontId="3" fillId="2" borderId="18" xfId="0" applyFont="1" applyFill="1" applyBorder="1" applyAlignment="1">
      <alignment horizontal="center" vertical="center" wrapText="1"/>
    </xf>
    <xf numFmtId="0" fontId="4" fillId="0" borderId="21" xfId="0" applyFont="1" applyBorder="1"/>
    <xf numFmtId="0" fontId="4" fillId="0" borderId="18" xfId="0" applyFont="1" applyBorder="1"/>
    <xf numFmtId="0" fontId="11" fillId="0" borderId="4" xfId="0" applyFont="1" applyBorder="1" applyAlignment="1">
      <alignment horizontal="center" vertical="center" wrapText="1"/>
    </xf>
    <xf numFmtId="0" fontId="11" fillId="0" borderId="25" xfId="0" applyFont="1" applyBorder="1" applyAlignment="1">
      <alignment horizontal="center" vertical="center" wrapText="1"/>
    </xf>
    <xf numFmtId="0" fontId="11" fillId="2" borderId="4" xfId="0" applyFont="1" applyFill="1" applyBorder="1" applyAlignment="1">
      <alignment horizontal="left" vertical="center" wrapText="1"/>
    </xf>
    <xf numFmtId="0" fontId="11" fillId="2" borderId="25" xfId="0" applyFont="1" applyFill="1" applyBorder="1" applyAlignment="1">
      <alignment horizontal="left" vertical="center" wrapText="1"/>
    </xf>
    <xf numFmtId="0" fontId="11" fillId="2" borderId="32" xfId="0" applyFont="1" applyFill="1" applyBorder="1" applyAlignment="1">
      <alignment horizontal="center" vertical="center" wrapText="1"/>
    </xf>
    <xf numFmtId="0" fontId="11" fillId="2" borderId="33" xfId="0" applyFont="1" applyFill="1" applyBorder="1" applyAlignment="1">
      <alignment horizontal="center" vertical="center" wrapText="1"/>
    </xf>
    <xf numFmtId="0" fontId="14" fillId="0" borderId="7" xfId="0" applyFont="1" applyBorder="1" applyAlignment="1">
      <alignment horizontal="left" vertical="center" wrapText="1"/>
    </xf>
    <xf numFmtId="0" fontId="14" fillId="0" borderId="24" xfId="0" applyFont="1" applyBorder="1" applyAlignment="1">
      <alignment horizontal="left" vertical="center" wrapText="1"/>
    </xf>
    <xf numFmtId="0" fontId="11" fillId="0" borderId="22" xfId="0" applyFont="1" applyBorder="1" applyAlignment="1">
      <alignment horizontal="center" vertical="center" wrapText="1"/>
    </xf>
    <xf numFmtId="0" fontId="11" fillId="0" borderId="62" xfId="0" applyFont="1" applyBorder="1" applyAlignment="1">
      <alignment horizontal="center" vertical="center" wrapText="1"/>
    </xf>
    <xf numFmtId="0" fontId="31" fillId="2" borderId="9" xfId="0" applyFont="1" applyFill="1" applyBorder="1" applyAlignment="1">
      <alignment horizontal="center" vertical="center"/>
    </xf>
    <xf numFmtId="0" fontId="11" fillId="5" borderId="9" xfId="0" applyFont="1" applyFill="1" applyBorder="1" applyAlignment="1">
      <alignment horizontal="center" vertical="center"/>
    </xf>
    <xf numFmtId="0" fontId="11" fillId="5" borderId="9" xfId="0" applyFont="1" applyFill="1" applyBorder="1" applyAlignment="1">
      <alignment vertical="center"/>
    </xf>
    <xf numFmtId="0" fontId="12" fillId="2" borderId="9" xfId="0" applyFont="1" applyFill="1" applyBorder="1" applyAlignment="1">
      <alignment horizontal="center" vertical="center" wrapText="1"/>
    </xf>
    <xf numFmtId="0" fontId="14" fillId="0" borderId="16" xfId="0" applyFont="1" applyBorder="1" applyAlignment="1">
      <alignment horizontal="center" vertical="center"/>
    </xf>
    <xf numFmtId="0" fontId="14" fillId="2" borderId="3" xfId="0" applyFont="1" applyFill="1" applyBorder="1" applyAlignment="1">
      <alignment horizontal="center" vertical="center" wrapText="1"/>
    </xf>
    <xf numFmtId="0" fontId="41" fillId="0" borderId="9" xfId="0" applyFont="1" applyBorder="1"/>
    <xf numFmtId="0" fontId="36" fillId="2" borderId="1" xfId="0" applyFont="1" applyFill="1" applyBorder="1" applyAlignment="1">
      <alignment horizontal="center" vertical="center" wrapText="1"/>
    </xf>
    <xf numFmtId="0" fontId="37" fillId="0" borderId="4" xfId="0" applyFont="1" applyBorder="1"/>
    <xf numFmtId="0" fontId="37" fillId="0" borderId="2" xfId="0" applyFont="1" applyBorder="1"/>
    <xf numFmtId="0" fontId="37" fillId="0" borderId="10" xfId="0" applyFont="1" applyBorder="1"/>
    <xf numFmtId="0" fontId="37" fillId="0" borderId="11" xfId="0" applyFont="1" applyBorder="1"/>
    <xf numFmtId="0" fontId="37" fillId="0" borderId="12" xfId="0" applyFont="1" applyBorder="1"/>
    <xf numFmtId="0" fontId="10" fillId="3" borderId="6" xfId="0" applyFont="1" applyFill="1" applyBorder="1" applyAlignment="1">
      <alignment horizontal="center" vertical="center" wrapText="1"/>
    </xf>
    <xf numFmtId="0" fontId="10" fillId="3" borderId="14" xfId="0" applyFont="1" applyFill="1" applyBorder="1" applyAlignment="1">
      <alignment horizontal="center" vertical="center" wrapText="1"/>
    </xf>
    <xf numFmtId="0" fontId="12" fillId="4" borderId="3" xfId="0" applyFont="1" applyFill="1" applyBorder="1" applyAlignment="1">
      <alignment horizontal="center" vertical="center" textRotation="90" wrapText="1"/>
    </xf>
    <xf numFmtId="0" fontId="17" fillId="4" borderId="3" xfId="0" applyFont="1" applyFill="1" applyBorder="1" applyAlignment="1">
      <alignment horizontal="center" vertical="center" textRotation="90" wrapText="1"/>
    </xf>
    <xf numFmtId="0" fontId="0" fillId="4" borderId="3" xfId="0" applyFill="1" applyBorder="1" applyAlignment="1">
      <alignment horizontal="center" vertical="center" textRotation="90" wrapText="1"/>
    </xf>
    <xf numFmtId="0" fontId="4" fillId="0" borderId="17" xfId="0" applyFont="1" applyBorder="1" applyAlignment="1">
      <alignment horizontal="center"/>
    </xf>
    <xf numFmtId="0" fontId="4" fillId="0" borderId="9" xfId="0" applyFont="1" applyBorder="1" applyAlignment="1">
      <alignment horizontal="center"/>
    </xf>
    <xf numFmtId="0" fontId="14" fillId="2" borderId="3" xfId="0" applyFont="1" applyFill="1" applyBorder="1" applyAlignment="1">
      <alignment vertical="center" wrapText="1"/>
    </xf>
    <xf numFmtId="0" fontId="11" fillId="2" borderId="3" xfId="0" applyFont="1" applyFill="1" applyBorder="1" applyAlignment="1">
      <alignment horizontal="center" vertical="center"/>
    </xf>
    <xf numFmtId="0" fontId="0" fillId="2" borderId="3" xfId="0" applyFill="1" applyBorder="1" applyAlignment="1">
      <alignment horizontal="center" vertical="center"/>
    </xf>
    <xf numFmtId="0" fontId="14" fillId="0" borderId="3" xfId="0" applyFont="1" applyBorder="1" applyAlignment="1">
      <alignment vertical="center" wrapText="1"/>
    </xf>
    <xf numFmtId="0" fontId="19" fillId="2" borderId="3" xfId="0" applyFont="1" applyFill="1" applyBorder="1" applyAlignment="1">
      <alignment vertical="center" wrapText="1"/>
    </xf>
    <xf numFmtId="0" fontId="20" fillId="0" borderId="0" xfId="0" applyFont="1" applyAlignment="1">
      <alignment horizontal="center" vertical="center"/>
    </xf>
    <xf numFmtId="0" fontId="8" fillId="2" borderId="40"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8" fillId="2" borderId="42" xfId="0" applyFont="1" applyFill="1" applyBorder="1" applyAlignment="1">
      <alignment horizontal="center" vertical="center" wrapText="1"/>
    </xf>
    <xf numFmtId="0" fontId="8" fillId="2" borderId="43" xfId="0" applyFont="1" applyFill="1" applyBorder="1" applyAlignment="1">
      <alignment horizontal="center" vertical="center" wrapText="1"/>
    </xf>
    <xf numFmtId="0" fontId="8" fillId="2" borderId="44" xfId="0" applyFont="1" applyFill="1" applyBorder="1" applyAlignment="1">
      <alignment horizontal="center" vertical="center" wrapText="1"/>
    </xf>
    <xf numFmtId="0" fontId="8" fillId="2" borderId="45" xfId="0" applyFont="1" applyFill="1" applyBorder="1" applyAlignment="1">
      <alignment horizontal="center" vertical="center" wrapText="1"/>
    </xf>
    <xf numFmtId="0" fontId="8" fillId="2" borderId="46" xfId="0" applyFont="1" applyFill="1" applyBorder="1" applyAlignment="1">
      <alignment horizontal="center" vertical="center" wrapText="1"/>
    </xf>
    <xf numFmtId="0" fontId="8" fillId="2" borderId="47" xfId="0" applyFont="1" applyFill="1" applyBorder="1" applyAlignment="1">
      <alignment horizontal="center" vertical="center" wrapText="1"/>
    </xf>
    <xf numFmtId="0" fontId="12" fillId="4" borderId="22"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44" fillId="0" borderId="8" xfId="0" applyFont="1" applyBorder="1" applyAlignment="1">
      <alignment horizontal="left" vertical="center" wrapText="1"/>
    </xf>
    <xf numFmtId="0" fontId="11" fillId="0" borderId="3" xfId="0" applyFont="1" applyBorder="1" applyAlignment="1">
      <alignment vertical="center" wrapText="1"/>
    </xf>
    <xf numFmtId="0" fontId="24" fillId="0" borderId="10" xfId="0" applyFont="1" applyBorder="1" applyAlignment="1">
      <alignment horizontal="center" vertical="center"/>
    </xf>
    <xf numFmtId="0" fontId="45" fillId="0" borderId="3" xfId="0" applyFont="1" applyBorder="1" applyAlignment="1">
      <alignment horizontal="left" vertical="center" wrapText="1"/>
    </xf>
    <xf numFmtId="0" fontId="24" fillId="0" borderId="64" xfId="0" applyFont="1" applyBorder="1" applyAlignment="1">
      <alignment horizontal="center" vertical="center" wrapText="1"/>
    </xf>
    <xf numFmtId="0" fontId="24" fillId="0" borderId="73" xfId="0" applyFont="1" applyBorder="1" applyAlignment="1">
      <alignment horizontal="center" vertical="center" wrapText="1"/>
    </xf>
    <xf numFmtId="0" fontId="24" fillId="0" borderId="74" xfId="0" applyFont="1" applyBorder="1" applyAlignment="1">
      <alignment horizontal="center" vertical="center" wrapText="1"/>
    </xf>
    <xf numFmtId="164" fontId="11" fillId="2" borderId="19" xfId="0" applyNumberFormat="1" applyFont="1" applyFill="1" applyBorder="1" applyAlignment="1">
      <alignment horizontal="left" vertical="center" wrapText="1"/>
    </xf>
    <xf numFmtId="164" fontId="11" fillId="2" borderId="15" xfId="0" applyNumberFormat="1" applyFont="1" applyFill="1" applyBorder="1" applyAlignment="1">
      <alignment horizontal="left" vertical="center" wrapText="1"/>
    </xf>
    <xf numFmtId="0" fontId="19" fillId="2" borderId="9" xfId="0" applyFont="1" applyFill="1" applyBorder="1" applyAlignment="1">
      <alignment vertical="center" wrapText="1"/>
    </xf>
    <xf numFmtId="0" fontId="0" fillId="0" borderId="1" xfId="0" applyBorder="1" applyAlignment="1">
      <alignment horizontal="center" vertical="center"/>
    </xf>
    <xf numFmtId="0" fontId="5" fillId="2" borderId="59" xfId="0" applyFont="1" applyFill="1" applyBorder="1" applyAlignment="1">
      <alignment horizontal="center" vertical="center" wrapText="1"/>
    </xf>
    <xf numFmtId="0" fontId="6" fillId="0" borderId="60" xfId="0" applyFont="1" applyBorder="1"/>
    <xf numFmtId="0" fontId="6" fillId="0" borderId="61" xfId="0" applyFont="1" applyBorder="1"/>
    <xf numFmtId="0" fontId="6" fillId="0" borderId="68" xfId="0" applyFont="1" applyBorder="1"/>
    <xf numFmtId="0" fontId="6" fillId="0" borderId="57" xfId="0" applyFont="1" applyBorder="1"/>
    <xf numFmtId="0" fontId="6" fillId="0" borderId="58" xfId="0" applyFont="1" applyBorder="1"/>
    <xf numFmtId="0" fontId="12" fillId="4" borderId="34" xfId="0" applyFont="1" applyFill="1" applyBorder="1" applyAlignment="1">
      <alignment horizontal="center" vertical="center" wrapText="1"/>
    </xf>
    <xf numFmtId="0" fontId="11" fillId="2" borderId="35" xfId="0" applyFont="1" applyFill="1" applyBorder="1" applyAlignment="1">
      <alignment horizontal="center" vertical="center" wrapText="1"/>
    </xf>
    <xf numFmtId="0" fontId="38" fillId="2" borderId="3" xfId="0" applyFont="1" applyFill="1" applyBorder="1" applyAlignment="1">
      <alignment vertical="center" wrapText="1"/>
    </xf>
    <xf numFmtId="0" fontId="24" fillId="0" borderId="76" xfId="0" applyFont="1" applyBorder="1" applyAlignment="1">
      <alignment horizontal="center" vertical="center"/>
    </xf>
    <xf numFmtId="0" fontId="4" fillId="0" borderId="77" xfId="0" applyFont="1" applyBorder="1"/>
    <xf numFmtId="0" fontId="25" fillId="0" borderId="82" xfId="0" applyFont="1" applyBorder="1" applyAlignment="1">
      <alignment horizontal="center" vertical="center" wrapText="1"/>
    </xf>
    <xf numFmtId="0" fontId="11" fillId="2" borderId="36" xfId="0" applyFont="1" applyFill="1" applyBorder="1" applyAlignment="1">
      <alignment horizontal="center" vertical="center" wrapText="1"/>
    </xf>
    <xf numFmtId="9" fontId="11" fillId="0" borderId="16" xfId="0" applyNumberFormat="1" applyFont="1" applyBorder="1" applyAlignment="1">
      <alignment horizontal="center" vertical="center" wrapText="1"/>
    </xf>
    <xf numFmtId="164" fontId="14" fillId="2" borderId="16" xfId="0" applyNumberFormat="1" applyFont="1" applyFill="1" applyBorder="1" applyAlignment="1">
      <alignment horizontal="left" vertical="center" wrapText="1"/>
    </xf>
    <xf numFmtId="0" fontId="21" fillId="2" borderId="17" xfId="0" applyFont="1" applyFill="1" applyBorder="1" applyAlignment="1">
      <alignment horizontal="center" vertical="center" wrapText="1"/>
    </xf>
    <xf numFmtId="0" fontId="0" fillId="0" borderId="5" xfId="0" applyBorder="1" applyAlignment="1">
      <alignment horizontal="center" vertical="center" wrapText="1"/>
    </xf>
    <xf numFmtId="0" fontId="12" fillId="4" borderId="83" xfId="0" applyFont="1" applyFill="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center" vertical="center"/>
    </xf>
    <xf numFmtId="0" fontId="41" fillId="0" borderId="3" xfId="0" applyFont="1" applyBorder="1" applyAlignment="1">
      <alignment horizontal="left" vertical="center" wrapText="1"/>
    </xf>
    <xf numFmtId="0" fontId="33" fillId="0" borderId="3" xfId="0" applyFont="1" applyBorder="1" applyAlignment="1">
      <alignment horizontal="left" vertical="center" wrapText="1"/>
    </xf>
    <xf numFmtId="0" fontId="33" fillId="0" borderId="9" xfId="0" applyFont="1" applyBorder="1" applyAlignment="1">
      <alignment horizontal="left" vertical="center" wrapText="1"/>
    </xf>
    <xf numFmtId="0" fontId="33" fillId="0" borderId="13" xfId="0" applyFont="1" applyBorder="1" applyAlignment="1">
      <alignment vertical="center" wrapText="1"/>
    </xf>
  </cellXfs>
  <cellStyles count="4">
    <cellStyle name="Hipervínculo" xfId="2" builtinId="8"/>
    <cellStyle name="Normal" xfId="0" builtinId="0"/>
    <cellStyle name="Normal 11 4 2" xfId="3" xr:uid="{5A3078B8-E1D3-42CE-9D31-C25078932CC2}"/>
    <cellStyle name="Porcentaje" xfId="1" builtinId="5"/>
  </cellStyles>
  <dxfs count="758">
    <dxf>
      <font>
        <b/>
        <color rgb="FF000000"/>
      </font>
      <fill>
        <patternFill patternType="solid">
          <fgColor rgb="FFFFC000"/>
          <bgColor rgb="FFFFC000"/>
        </patternFill>
      </fill>
    </dxf>
    <dxf>
      <font>
        <b/>
        <color rgb="FFFFFFFF"/>
      </font>
      <fill>
        <patternFill patternType="solid">
          <fgColor rgb="FFED7D31"/>
          <bgColor rgb="FFED7D31"/>
        </patternFill>
      </fill>
    </dxf>
    <dxf>
      <font>
        <b/>
        <color rgb="FFFFFFFF"/>
      </font>
      <fill>
        <patternFill patternType="solid">
          <fgColor rgb="FFC00000"/>
          <bgColor rgb="FFC00000"/>
        </patternFill>
      </fill>
    </dxf>
    <dxf>
      <font>
        <b/>
        <i/>
      </font>
      <fill>
        <patternFill patternType="solid">
          <fgColor rgb="FF00B050"/>
          <bgColor rgb="FF00B050"/>
        </patternFill>
      </fill>
    </dxf>
    <dxf>
      <font>
        <b/>
        <i/>
      </font>
      <fill>
        <patternFill patternType="solid">
          <fgColor rgb="FFFFD965"/>
          <bgColor rgb="FFFFD965"/>
        </patternFill>
      </fill>
    </dxf>
    <dxf>
      <font>
        <b/>
        <i/>
        <color theme="0"/>
      </font>
      <fill>
        <patternFill patternType="solid">
          <fgColor rgb="FFFF0000"/>
          <bgColor rgb="FFFF0000"/>
        </patternFill>
      </fill>
    </dxf>
    <dxf>
      <font>
        <b/>
        <i/>
        <color rgb="FFFF9900"/>
      </font>
      <fill>
        <patternFill patternType="none"/>
      </fill>
    </dxf>
    <dxf>
      <font>
        <b/>
        <i/>
        <color rgb="FFFF0000"/>
      </font>
      <fill>
        <patternFill patternType="none"/>
      </fill>
    </dxf>
    <dxf>
      <font>
        <b/>
        <i/>
        <color rgb="FF548135"/>
      </font>
      <fill>
        <patternFill patternType="none"/>
      </fill>
    </dxf>
    <dxf>
      <font>
        <b/>
        <i/>
      </font>
      <fill>
        <patternFill patternType="solid">
          <fgColor rgb="FF00B050"/>
          <bgColor rgb="FF00B050"/>
        </patternFill>
      </fill>
    </dxf>
    <dxf>
      <font>
        <b/>
        <i/>
      </font>
      <fill>
        <patternFill patternType="solid">
          <fgColor rgb="FFFFD965"/>
          <bgColor rgb="FFFFD965"/>
        </patternFill>
      </fill>
    </dxf>
    <dxf>
      <font>
        <b/>
        <i/>
        <color theme="0"/>
      </font>
      <fill>
        <patternFill patternType="solid">
          <fgColor rgb="FFFF0000"/>
          <bgColor rgb="FFFF0000"/>
        </patternFill>
      </fill>
    </dxf>
    <dxf>
      <font>
        <b/>
        <i/>
        <color rgb="FFFFC000"/>
      </font>
      <fill>
        <patternFill patternType="none"/>
      </fill>
    </dxf>
    <dxf>
      <fill>
        <patternFill patternType="none"/>
      </fill>
    </dxf>
    <dxf>
      <font>
        <b/>
        <i/>
        <color rgb="FF548135"/>
      </font>
      <fill>
        <patternFill patternType="none"/>
      </fill>
    </dxf>
    <dxf>
      <font>
        <b/>
        <i/>
        <color rgb="FFFF0000"/>
      </font>
      <fill>
        <patternFill patternType="none"/>
      </fill>
    </dxf>
    <dxf>
      <font>
        <b/>
        <i/>
        <color rgb="FFFF0000"/>
      </font>
      <fill>
        <patternFill patternType="none"/>
      </fill>
    </dxf>
    <dxf>
      <fill>
        <patternFill patternType="none"/>
      </fill>
    </dxf>
    <dxf>
      <font>
        <b/>
        <i/>
        <color rgb="FF548135"/>
      </font>
      <fill>
        <patternFill patternType="none"/>
      </fill>
    </dxf>
    <dxf>
      <font>
        <b/>
        <i/>
        <color rgb="FFFFC000"/>
      </font>
      <fill>
        <patternFill patternType="none"/>
      </fill>
    </dxf>
    <dxf>
      <font>
        <b/>
        <i/>
        <color rgb="FF548135"/>
      </font>
      <fill>
        <patternFill patternType="none"/>
      </fill>
    </dxf>
    <dxf>
      <font>
        <b/>
        <i/>
        <color rgb="FFFF0000"/>
      </font>
      <fill>
        <patternFill patternType="none"/>
      </fill>
    </dxf>
    <dxf>
      <font>
        <b/>
        <i/>
        <color rgb="FFFFC000"/>
      </font>
      <fill>
        <patternFill patternType="none"/>
      </fill>
    </dxf>
    <dxf>
      <fill>
        <patternFill patternType="none"/>
      </fill>
    </dxf>
    <dxf>
      <font>
        <b/>
        <i/>
        <color rgb="FF548135"/>
      </font>
      <fill>
        <patternFill patternType="none"/>
      </fill>
    </dxf>
    <dxf>
      <font>
        <b/>
        <i/>
        <color rgb="FFFF0000"/>
      </font>
      <fill>
        <patternFill patternType="none"/>
      </fill>
    </dxf>
    <dxf>
      <font>
        <b/>
        <i/>
        <color rgb="FFFFC000"/>
      </font>
      <fill>
        <patternFill patternType="none"/>
      </fill>
    </dxf>
    <dxf>
      <fill>
        <patternFill patternType="none"/>
      </fill>
    </dxf>
    <dxf>
      <font>
        <b/>
        <i/>
        <color rgb="FF548135"/>
      </font>
      <fill>
        <patternFill patternType="none"/>
      </fill>
    </dxf>
    <dxf>
      <font>
        <b/>
        <i/>
        <color rgb="FFFF0000"/>
      </font>
      <fill>
        <patternFill patternType="none"/>
      </fill>
    </dxf>
    <dxf>
      <font>
        <b/>
        <i/>
        <color rgb="FFFFC000"/>
      </font>
      <fill>
        <patternFill patternType="none"/>
      </fill>
    </dxf>
    <dxf>
      <fill>
        <patternFill patternType="none"/>
      </fill>
    </dxf>
    <dxf>
      <font>
        <b/>
        <i/>
        <color rgb="FF548135"/>
      </font>
      <fill>
        <patternFill patternType="none"/>
      </fill>
    </dxf>
    <dxf>
      <fill>
        <patternFill patternType="none"/>
      </fill>
    </dxf>
    <dxf>
      <font>
        <b/>
        <i/>
        <color rgb="FFFFC000"/>
      </font>
      <fill>
        <patternFill patternType="none"/>
      </fill>
    </dxf>
    <dxf>
      <font>
        <b/>
        <i/>
        <color rgb="FFFF0000"/>
      </font>
      <fill>
        <patternFill patternType="none"/>
      </fill>
    </dxf>
    <dxf>
      <fill>
        <patternFill patternType="none"/>
      </fill>
    </dxf>
    <dxf>
      <font>
        <b/>
        <i/>
        <color rgb="FFFFC000"/>
      </font>
      <fill>
        <patternFill patternType="none"/>
      </fill>
    </dxf>
    <dxf>
      <font>
        <b/>
        <i/>
        <color rgb="FFFF0000"/>
      </font>
      <fill>
        <patternFill patternType="none"/>
      </fill>
    </dxf>
    <dxf>
      <font>
        <b/>
        <i/>
        <color rgb="FF548135"/>
      </font>
      <fill>
        <patternFill patternType="none"/>
      </fill>
    </dxf>
    <dxf>
      <fill>
        <patternFill patternType="solid">
          <fgColor rgb="FF009900"/>
          <bgColor rgb="FF009900"/>
        </patternFill>
      </fill>
    </dxf>
    <dxf>
      <fill>
        <patternFill patternType="solid">
          <fgColor theme="7"/>
          <bgColor theme="7"/>
        </patternFill>
      </fill>
    </dxf>
    <dxf>
      <font>
        <color theme="0"/>
      </font>
      <fill>
        <patternFill patternType="solid">
          <fgColor rgb="FFC00000"/>
          <bgColor rgb="FFC00000"/>
        </patternFill>
      </fill>
    </dxf>
    <dxf>
      <font>
        <color theme="0"/>
      </font>
      <fill>
        <patternFill patternType="solid">
          <fgColor theme="5"/>
          <bgColor theme="5"/>
        </patternFill>
      </fill>
    </dxf>
    <dxf>
      <font>
        <color theme="0"/>
      </font>
      <fill>
        <patternFill patternType="solid">
          <fgColor rgb="FFFFC000"/>
          <bgColor rgb="FFFFC000"/>
        </patternFill>
      </fill>
    </dxf>
    <dxf>
      <font>
        <color theme="0"/>
      </font>
      <fill>
        <patternFill patternType="solid">
          <fgColor rgb="FFC00000"/>
          <bgColor rgb="FFC00000"/>
        </patternFill>
      </fill>
    </dxf>
    <dxf>
      <font>
        <color theme="0"/>
      </font>
      <fill>
        <patternFill patternType="solid">
          <fgColor rgb="FFFF0000"/>
          <bgColor rgb="FFFF0000"/>
        </patternFill>
      </fill>
    </dxf>
    <dxf>
      <fill>
        <patternFill patternType="solid">
          <fgColor theme="7"/>
          <bgColor theme="7"/>
        </patternFill>
      </fill>
    </dxf>
    <dxf>
      <fill>
        <patternFill patternType="solid">
          <fgColor rgb="FFFF0000"/>
          <bgColor rgb="FFFF0000"/>
        </patternFill>
      </fill>
    </dxf>
    <dxf>
      <fill>
        <patternFill patternType="solid">
          <fgColor theme="5"/>
          <bgColor theme="5"/>
        </patternFill>
      </fill>
    </dxf>
    <dxf>
      <font>
        <b/>
        <i/>
        <color rgb="FFFFC000"/>
      </font>
      <fill>
        <patternFill patternType="none"/>
      </fill>
    </dxf>
    <dxf>
      <font>
        <color rgb="FFA40000"/>
      </font>
      <fill>
        <patternFill patternType="none"/>
      </fill>
    </dxf>
    <dxf>
      <font>
        <color rgb="FFFF0000"/>
      </font>
      <fill>
        <patternFill patternType="none"/>
      </fill>
    </dxf>
    <dxf>
      <font>
        <b/>
        <i/>
        <color theme="0"/>
      </font>
      <fill>
        <patternFill patternType="solid">
          <fgColor rgb="FFFFD965"/>
          <bgColor rgb="FFFFD965"/>
        </patternFill>
      </fill>
    </dxf>
    <dxf>
      <font>
        <color theme="0"/>
      </font>
      <fill>
        <patternFill patternType="solid">
          <fgColor rgb="FF009900"/>
          <bgColor rgb="FF009900"/>
        </patternFill>
      </fill>
    </dxf>
    <dxf>
      <font>
        <color theme="0"/>
      </font>
      <fill>
        <patternFill patternType="solid">
          <fgColor rgb="FFFFFF00"/>
          <bgColor rgb="FFFFFF00"/>
        </patternFill>
      </fill>
    </dxf>
    <dxf>
      <font>
        <color theme="0"/>
      </font>
      <fill>
        <patternFill patternType="solid">
          <fgColor rgb="FFFF0000"/>
          <bgColor rgb="FFFF0000"/>
        </patternFill>
      </fill>
    </dxf>
    <dxf>
      <font>
        <color theme="0"/>
      </font>
      <fill>
        <patternFill patternType="solid">
          <fgColor rgb="FFFF6600"/>
          <bgColor rgb="FFFF6600"/>
        </patternFill>
      </fill>
    </dxf>
    <dxf>
      <font>
        <b/>
        <i/>
        <color rgb="FF008000"/>
      </font>
      <fill>
        <patternFill patternType="none"/>
      </fill>
    </dxf>
    <dxf>
      <font>
        <b/>
        <i/>
        <color rgb="FFFFD965"/>
      </font>
      <fill>
        <patternFill patternType="none"/>
      </fill>
    </dxf>
    <dxf>
      <font>
        <b/>
        <i/>
        <color rgb="FFFFFF00"/>
      </font>
      <fill>
        <patternFill patternType="none"/>
      </fill>
    </dxf>
    <dxf>
      <font>
        <b/>
        <i/>
        <color rgb="FFFF6600"/>
      </font>
      <fill>
        <patternFill patternType="none"/>
      </fill>
    </dxf>
    <dxf>
      <font>
        <b/>
        <i/>
        <color rgb="FFFF0000"/>
      </font>
      <fill>
        <patternFill patternType="none"/>
      </fill>
    </dxf>
    <dxf>
      <font>
        <b/>
        <color rgb="FFFFFFFF"/>
      </font>
      <fill>
        <patternFill patternType="solid">
          <fgColor rgb="FFED7D31"/>
          <bgColor rgb="FFED7D31"/>
        </patternFill>
      </fill>
    </dxf>
    <dxf>
      <font>
        <b/>
        <color rgb="FFFFFFFF"/>
      </font>
      <fill>
        <patternFill patternType="solid">
          <fgColor rgb="FFC00000"/>
          <bgColor rgb="FFC00000"/>
        </patternFill>
      </fill>
    </dxf>
    <dxf>
      <font>
        <b/>
        <color rgb="FF000000"/>
      </font>
      <fill>
        <patternFill patternType="solid">
          <fgColor rgb="FFFFC000"/>
          <bgColor rgb="FFFFC000"/>
        </patternFill>
      </fill>
    </dxf>
    <dxf>
      <font>
        <color rgb="FFFFFFFF"/>
      </font>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6600"/>
          <bgColor rgb="FFFF6600"/>
        </patternFill>
      </fill>
    </dxf>
    <dxf>
      <fill>
        <patternFill patternType="solid">
          <fgColor rgb="FFFFEB84"/>
          <bgColor rgb="FFFFEB84"/>
        </patternFill>
      </fill>
    </dxf>
    <dxf>
      <fill>
        <patternFill patternType="solid">
          <fgColor rgb="FF00B050"/>
          <bgColor rgb="FF00B050"/>
        </patternFill>
      </fill>
    </dxf>
    <dxf>
      <fill>
        <patternFill patternType="solid">
          <fgColor rgb="FF009900"/>
          <bgColor rgb="FF009900"/>
        </patternFill>
      </fill>
    </dxf>
    <dxf>
      <fill>
        <patternFill patternType="solid">
          <fgColor rgb="FFFF0000"/>
          <bgColor rgb="FFFF0000"/>
        </patternFill>
      </fill>
    </dxf>
    <dxf>
      <fill>
        <patternFill patternType="solid">
          <fgColor theme="7"/>
          <bgColor theme="7"/>
        </patternFill>
      </fill>
    </dxf>
    <dxf>
      <fill>
        <patternFill patternType="solid">
          <fgColor theme="0"/>
          <bgColor theme="0"/>
        </patternFill>
      </fill>
    </dxf>
    <dxf>
      <font>
        <b/>
        <i/>
        <color rgb="FFFF0000"/>
      </font>
      <fill>
        <patternFill patternType="none"/>
      </fill>
    </dxf>
    <dxf>
      <font>
        <b/>
        <i/>
        <color rgb="FFFF9900"/>
      </font>
      <fill>
        <patternFill patternType="none"/>
      </fill>
    </dxf>
    <dxf>
      <font>
        <b/>
        <i/>
        <color rgb="FF548135"/>
      </font>
      <fill>
        <patternFill patternType="none"/>
      </fill>
    </dxf>
    <dxf>
      <font>
        <b/>
        <i/>
      </font>
      <fill>
        <patternFill patternType="solid">
          <fgColor rgb="FF00B050"/>
          <bgColor rgb="FF00B050"/>
        </patternFill>
      </fill>
    </dxf>
    <dxf>
      <font>
        <b/>
        <i/>
        <color theme="0"/>
      </font>
      <fill>
        <patternFill patternType="solid">
          <fgColor rgb="FFFF0000"/>
          <bgColor rgb="FFFF0000"/>
        </patternFill>
      </fill>
    </dxf>
    <dxf>
      <font>
        <b/>
        <i/>
      </font>
      <fill>
        <patternFill patternType="solid">
          <fgColor rgb="FFFFD965"/>
          <bgColor rgb="FFFFD965"/>
        </patternFill>
      </fill>
    </dxf>
    <dxf>
      <font>
        <b/>
        <i/>
        <color rgb="FFFFC000"/>
      </font>
      <fill>
        <patternFill patternType="none"/>
      </fill>
    </dxf>
    <dxf>
      <font>
        <b/>
        <i/>
        <color rgb="FF548135"/>
      </font>
      <fill>
        <patternFill patternType="none"/>
      </fill>
    </dxf>
    <dxf>
      <font>
        <b/>
        <i/>
        <color rgb="FFFF0000"/>
      </font>
      <fill>
        <patternFill patternType="none"/>
      </fill>
    </dxf>
    <dxf>
      <font>
        <b/>
        <i/>
        <color rgb="FFFFC000"/>
      </font>
      <fill>
        <patternFill patternType="none"/>
      </fill>
    </dxf>
    <dxf>
      <font>
        <b/>
        <i/>
        <color rgb="FF548135"/>
      </font>
      <fill>
        <patternFill patternType="none"/>
      </fill>
    </dxf>
    <dxf>
      <fill>
        <patternFill patternType="none"/>
      </fill>
    </dxf>
    <dxf>
      <fill>
        <patternFill patternType="solid">
          <fgColor rgb="FFC00000"/>
          <bgColor rgb="FFC00000"/>
        </patternFill>
      </fill>
    </dxf>
    <dxf>
      <fill>
        <patternFill patternType="solid">
          <fgColor theme="7"/>
          <bgColor theme="7"/>
        </patternFill>
      </fill>
    </dxf>
    <dxf>
      <fill>
        <patternFill patternType="solid">
          <fgColor theme="5"/>
          <bgColor theme="5"/>
        </patternFill>
      </fill>
    </dxf>
    <dxf>
      <font>
        <color theme="0"/>
      </font>
      <fill>
        <patternFill patternType="solid">
          <fgColor rgb="FFFFC000"/>
          <bgColor rgb="FFFFC000"/>
        </patternFill>
      </fill>
    </dxf>
    <dxf>
      <font>
        <color theme="0"/>
      </font>
      <fill>
        <patternFill patternType="solid">
          <fgColor rgb="FFC00000"/>
          <bgColor rgb="FFC00000"/>
        </patternFill>
      </fill>
    </dxf>
    <dxf>
      <font>
        <b/>
        <i/>
        <color rgb="FFFFC000"/>
      </font>
      <fill>
        <patternFill patternType="none"/>
      </fill>
    </dxf>
    <dxf>
      <font>
        <color rgb="FFA40000"/>
      </font>
      <fill>
        <patternFill patternType="none"/>
      </fill>
    </dxf>
    <dxf>
      <font>
        <color rgb="FFFF0000"/>
      </font>
      <fill>
        <patternFill patternType="none"/>
      </fill>
    </dxf>
    <dxf>
      <font>
        <b/>
        <i/>
        <color theme="0"/>
      </font>
      <fill>
        <patternFill patternType="solid">
          <fgColor rgb="FFFFD965"/>
          <bgColor rgb="FFFFD965"/>
        </patternFill>
      </fill>
    </dxf>
    <dxf>
      <font>
        <color theme="0"/>
      </font>
      <fill>
        <patternFill patternType="solid">
          <fgColor rgb="FF009900"/>
          <bgColor rgb="FF009900"/>
        </patternFill>
      </fill>
    </dxf>
    <dxf>
      <font>
        <color theme="0"/>
      </font>
      <fill>
        <patternFill patternType="solid">
          <fgColor rgb="FFFFFF00"/>
          <bgColor rgb="FFFFFF00"/>
        </patternFill>
      </fill>
    </dxf>
    <dxf>
      <font>
        <color theme="0"/>
      </font>
      <fill>
        <patternFill patternType="solid">
          <fgColor rgb="FFFF6600"/>
          <bgColor rgb="FFFF6600"/>
        </patternFill>
      </fill>
    </dxf>
    <dxf>
      <font>
        <color theme="0"/>
      </font>
      <fill>
        <patternFill patternType="solid">
          <fgColor rgb="FFFF0000"/>
          <bgColor rgb="FFFF0000"/>
        </patternFill>
      </fill>
    </dxf>
    <dxf>
      <font>
        <b/>
        <i/>
        <color rgb="FF008000"/>
      </font>
      <fill>
        <patternFill patternType="none"/>
      </fill>
    </dxf>
    <dxf>
      <font>
        <b/>
        <i/>
        <color rgb="FFFFD965"/>
      </font>
      <fill>
        <patternFill patternType="none"/>
      </fill>
    </dxf>
    <dxf>
      <font>
        <b/>
        <i/>
        <color rgb="FFFF6600"/>
      </font>
      <fill>
        <patternFill patternType="none"/>
      </fill>
    </dxf>
    <dxf>
      <font>
        <b/>
        <i/>
        <color rgb="FFFF0000"/>
      </font>
      <fill>
        <patternFill patternType="none"/>
      </fill>
    </dxf>
    <dxf>
      <font>
        <b/>
        <i/>
        <color rgb="FFFFFF00"/>
      </font>
      <fill>
        <patternFill patternType="none"/>
      </fill>
    </dxf>
    <dxf>
      <font>
        <b/>
        <color rgb="FFFFFFFF"/>
      </font>
      <fill>
        <patternFill patternType="solid">
          <fgColor rgb="FFED7D31"/>
          <bgColor rgb="FFED7D31"/>
        </patternFill>
      </fill>
    </dxf>
    <dxf>
      <font>
        <b/>
        <color rgb="FFFFFFFF"/>
      </font>
      <fill>
        <patternFill patternType="solid">
          <fgColor rgb="FFC00000"/>
          <bgColor rgb="FFC00000"/>
        </patternFill>
      </fill>
    </dxf>
    <dxf>
      <font>
        <b/>
        <color rgb="FF000000"/>
      </font>
      <fill>
        <patternFill patternType="solid">
          <fgColor rgb="FFFFC000"/>
          <bgColor rgb="FFFFC000"/>
        </patternFill>
      </fill>
    </dxf>
    <dxf>
      <font>
        <b/>
        <color rgb="FF000000"/>
      </font>
      <fill>
        <patternFill patternType="solid">
          <fgColor rgb="FFFFC000"/>
          <bgColor rgb="FFFFC000"/>
        </patternFill>
      </fill>
    </dxf>
    <dxf>
      <font>
        <b/>
        <color rgb="FFFFFFFF"/>
      </font>
      <fill>
        <patternFill patternType="solid">
          <fgColor rgb="FFED7D31"/>
          <bgColor rgb="FFED7D31"/>
        </patternFill>
      </fill>
    </dxf>
    <dxf>
      <font>
        <b/>
        <color rgb="FFFFFFFF"/>
      </font>
      <fill>
        <patternFill patternType="solid">
          <fgColor rgb="FFC00000"/>
          <bgColor rgb="FFC00000"/>
        </patternFill>
      </fill>
    </dxf>
    <dxf>
      <font>
        <b/>
        <i/>
        <color rgb="FF548135"/>
      </font>
      <fill>
        <patternFill patternType="none"/>
      </fill>
    </dxf>
    <dxf>
      <font>
        <b/>
        <i/>
        <color rgb="FFFF9900"/>
      </font>
      <fill>
        <patternFill patternType="none"/>
      </fill>
    </dxf>
    <dxf>
      <font>
        <b/>
        <i/>
        <color rgb="FFFF0000"/>
      </font>
      <fill>
        <patternFill patternType="none"/>
      </fill>
    </dxf>
    <dxf>
      <font>
        <b/>
        <i/>
      </font>
      <fill>
        <patternFill patternType="solid">
          <fgColor rgb="FFFFD965"/>
          <bgColor rgb="FFFFD965"/>
        </patternFill>
      </fill>
    </dxf>
    <dxf>
      <font>
        <b/>
        <i/>
      </font>
      <fill>
        <patternFill patternType="solid">
          <fgColor rgb="FF00B050"/>
          <bgColor rgb="FF00B050"/>
        </patternFill>
      </fill>
    </dxf>
    <dxf>
      <font>
        <b/>
        <i/>
        <color theme="0"/>
      </font>
      <fill>
        <patternFill patternType="solid">
          <fgColor rgb="FFFF0000"/>
          <bgColor rgb="FFFF0000"/>
        </patternFill>
      </fill>
    </dxf>
    <dxf>
      <font>
        <b/>
        <i/>
        <color rgb="FFFFC000"/>
      </font>
      <fill>
        <patternFill patternType="none"/>
      </fill>
    </dxf>
    <dxf>
      <font>
        <b/>
        <i/>
        <color rgb="FFFF0000"/>
      </font>
      <fill>
        <patternFill patternType="none"/>
      </fill>
    </dxf>
    <dxf>
      <font>
        <b/>
        <i/>
        <color rgb="FF548135"/>
      </font>
      <fill>
        <patternFill patternType="none"/>
      </fill>
    </dxf>
    <dxf>
      <fill>
        <patternFill patternType="none"/>
      </fill>
    </dxf>
    <dxf>
      <font>
        <b/>
        <i/>
        <color rgb="FF548135"/>
      </font>
      <fill>
        <patternFill patternType="none"/>
      </fill>
    </dxf>
    <dxf>
      <font>
        <b/>
        <i/>
        <color rgb="FFFF0000"/>
      </font>
      <fill>
        <patternFill patternType="none"/>
      </fill>
    </dxf>
    <dxf>
      <font>
        <b/>
        <i/>
        <color rgb="FFFFC000"/>
      </font>
      <fill>
        <patternFill patternType="none"/>
      </fill>
    </dxf>
    <dxf>
      <fill>
        <patternFill patternType="none"/>
      </fill>
    </dxf>
    <dxf>
      <font>
        <color theme="0"/>
      </font>
      <fill>
        <patternFill patternType="solid">
          <fgColor theme="5"/>
          <bgColor theme="5"/>
        </patternFill>
      </fill>
    </dxf>
    <dxf>
      <fill>
        <patternFill patternType="solid">
          <fgColor rgb="FF009900"/>
          <bgColor rgb="FF009900"/>
        </patternFill>
      </fill>
    </dxf>
    <dxf>
      <fill>
        <patternFill patternType="solid">
          <fgColor theme="7"/>
          <bgColor theme="7"/>
        </patternFill>
      </fill>
    </dxf>
    <dxf>
      <font>
        <color theme="0"/>
      </font>
      <fill>
        <patternFill patternType="solid">
          <fgColor rgb="FFC00000"/>
          <bgColor rgb="FFC00000"/>
        </patternFill>
      </fill>
    </dxf>
    <dxf>
      <fill>
        <patternFill patternType="solid">
          <fgColor rgb="FF009900"/>
          <bgColor rgb="FF009900"/>
        </patternFill>
      </fill>
    </dxf>
    <dxf>
      <fill>
        <patternFill patternType="solid">
          <fgColor theme="7"/>
          <bgColor theme="7"/>
        </patternFill>
      </fill>
    </dxf>
    <dxf>
      <font>
        <color theme="0"/>
      </font>
      <fill>
        <patternFill patternType="solid">
          <fgColor rgb="FFC00000"/>
          <bgColor rgb="FFC00000"/>
        </patternFill>
      </fill>
    </dxf>
    <dxf>
      <font>
        <color theme="0"/>
      </font>
      <fill>
        <patternFill patternType="solid">
          <fgColor theme="5"/>
          <bgColor theme="5"/>
        </patternFill>
      </fill>
    </dxf>
    <dxf>
      <font>
        <color theme="0"/>
      </font>
      <fill>
        <patternFill patternType="solid">
          <fgColor rgb="FFFFC000"/>
          <bgColor rgb="FFFFC000"/>
        </patternFill>
      </fill>
    </dxf>
    <dxf>
      <font>
        <color theme="0"/>
      </font>
      <fill>
        <patternFill patternType="solid">
          <fgColor rgb="FFC00000"/>
          <bgColor rgb="FFC00000"/>
        </patternFill>
      </fill>
    </dxf>
    <dxf>
      <font>
        <color theme="0"/>
      </font>
      <fill>
        <patternFill patternType="solid">
          <fgColor rgb="FFFF0000"/>
          <bgColor rgb="FFFF0000"/>
        </patternFill>
      </fill>
    </dxf>
    <dxf>
      <font>
        <color theme="0"/>
      </font>
      <fill>
        <patternFill patternType="solid">
          <fgColor rgb="FFC00000"/>
          <bgColor rgb="FFC00000"/>
        </patternFill>
      </fill>
    </dxf>
    <dxf>
      <font>
        <color theme="0"/>
      </font>
      <fill>
        <patternFill patternType="solid">
          <fgColor rgb="FFFF0000"/>
          <bgColor rgb="FFFF0000"/>
        </patternFill>
      </fill>
    </dxf>
    <dxf>
      <font>
        <color theme="0"/>
      </font>
      <fill>
        <patternFill patternType="solid">
          <fgColor rgb="FFFFC000"/>
          <bgColor rgb="FFFFC000"/>
        </patternFill>
      </fill>
    </dxf>
    <dxf>
      <fill>
        <patternFill patternType="solid">
          <fgColor theme="5"/>
          <bgColor theme="5"/>
        </patternFill>
      </fill>
    </dxf>
    <dxf>
      <fill>
        <patternFill patternType="solid">
          <fgColor rgb="FFFF0000"/>
          <bgColor rgb="FFFF0000"/>
        </patternFill>
      </fill>
    </dxf>
    <dxf>
      <fill>
        <patternFill patternType="solid">
          <fgColor theme="7"/>
          <bgColor theme="7"/>
        </patternFill>
      </fill>
    </dxf>
    <dxf>
      <fill>
        <patternFill patternType="solid">
          <fgColor theme="5"/>
          <bgColor theme="5"/>
        </patternFill>
      </fill>
    </dxf>
    <dxf>
      <fill>
        <patternFill patternType="solid">
          <fgColor theme="7"/>
          <bgColor theme="7"/>
        </patternFill>
      </fill>
    </dxf>
    <dxf>
      <fill>
        <patternFill patternType="solid">
          <fgColor rgb="FFFF0000"/>
          <bgColor rgb="FFFF0000"/>
        </patternFill>
      </fill>
    </dxf>
    <dxf>
      <font>
        <b/>
        <i/>
        <color rgb="FFFFC000"/>
      </font>
      <fill>
        <patternFill patternType="none"/>
      </fill>
    </dxf>
    <dxf>
      <font>
        <color rgb="FFA40000"/>
      </font>
      <fill>
        <patternFill patternType="none"/>
      </fill>
    </dxf>
    <dxf>
      <font>
        <color rgb="FFFF0000"/>
      </font>
      <fill>
        <patternFill patternType="none"/>
      </fill>
    </dxf>
    <dxf>
      <font>
        <color rgb="FFFF0000"/>
      </font>
      <fill>
        <patternFill patternType="none"/>
      </fill>
    </dxf>
    <dxf>
      <font>
        <color rgb="FFA40000"/>
      </font>
      <fill>
        <patternFill patternType="none"/>
      </fill>
    </dxf>
    <dxf>
      <font>
        <b/>
        <i/>
        <color rgb="FFFFC000"/>
      </font>
      <fill>
        <patternFill patternType="none"/>
      </fill>
    </dxf>
    <dxf>
      <font>
        <b/>
        <i/>
        <color theme="0"/>
      </font>
      <fill>
        <patternFill patternType="solid">
          <fgColor rgb="FFFFD965"/>
          <bgColor rgb="FFFFD965"/>
        </patternFill>
      </fill>
    </dxf>
    <dxf>
      <font>
        <color theme="0"/>
      </font>
      <fill>
        <patternFill patternType="solid">
          <fgColor rgb="FF009900"/>
          <bgColor rgb="FF009900"/>
        </patternFill>
      </fill>
    </dxf>
    <dxf>
      <font>
        <color theme="0"/>
      </font>
      <fill>
        <patternFill patternType="solid">
          <fgColor rgb="FFFFFF00"/>
          <bgColor rgb="FFFFFF00"/>
        </patternFill>
      </fill>
    </dxf>
    <dxf>
      <font>
        <color theme="0"/>
      </font>
      <fill>
        <patternFill patternType="solid">
          <fgColor rgb="FFFF6600"/>
          <bgColor rgb="FFFF6600"/>
        </patternFill>
      </fill>
    </dxf>
    <dxf>
      <font>
        <color theme="0"/>
      </font>
      <fill>
        <patternFill patternType="solid">
          <fgColor rgb="FFFF0000"/>
          <bgColor rgb="FFFF0000"/>
        </patternFill>
      </fill>
    </dxf>
    <dxf>
      <font>
        <color theme="0"/>
      </font>
      <fill>
        <patternFill patternType="solid">
          <fgColor rgb="FFFF6600"/>
          <bgColor rgb="FFFF6600"/>
        </patternFill>
      </fill>
    </dxf>
    <dxf>
      <font>
        <color theme="0"/>
      </font>
      <fill>
        <patternFill patternType="solid">
          <fgColor rgb="FFFFFF00"/>
          <bgColor rgb="FFFFFF00"/>
        </patternFill>
      </fill>
    </dxf>
    <dxf>
      <font>
        <color theme="0"/>
      </font>
      <fill>
        <patternFill patternType="solid">
          <fgColor rgb="FF009900"/>
          <bgColor rgb="FF009900"/>
        </patternFill>
      </fill>
    </dxf>
    <dxf>
      <font>
        <b/>
        <i/>
        <color theme="0"/>
      </font>
      <fill>
        <patternFill patternType="solid">
          <fgColor rgb="FFFFD965"/>
          <bgColor rgb="FFFFD965"/>
        </patternFill>
      </fill>
    </dxf>
    <dxf>
      <font>
        <color theme="0"/>
      </font>
      <fill>
        <patternFill patternType="solid">
          <fgColor rgb="FFFF0000"/>
          <bgColor rgb="FFFF0000"/>
        </patternFill>
      </fill>
    </dxf>
    <dxf>
      <font>
        <b/>
        <i/>
        <color rgb="FF008000"/>
      </font>
      <fill>
        <patternFill patternType="none"/>
      </fill>
    </dxf>
    <dxf>
      <font>
        <b/>
        <i/>
        <color rgb="FFFFD965"/>
      </font>
      <fill>
        <patternFill patternType="none"/>
      </fill>
    </dxf>
    <dxf>
      <font>
        <b/>
        <i/>
        <color rgb="FFFFFF00"/>
      </font>
      <fill>
        <patternFill patternType="none"/>
      </fill>
    </dxf>
    <dxf>
      <font>
        <b/>
        <i/>
        <color rgb="FFFF0000"/>
      </font>
      <fill>
        <patternFill patternType="none"/>
      </fill>
    </dxf>
    <dxf>
      <font>
        <b/>
        <i/>
        <color rgb="FFFF6600"/>
      </font>
      <fill>
        <patternFill patternType="none"/>
      </fill>
    </dxf>
    <dxf>
      <font>
        <b/>
        <i/>
        <color rgb="FFFF0000"/>
      </font>
      <fill>
        <patternFill patternType="none"/>
      </fill>
    </dxf>
    <dxf>
      <font>
        <b/>
        <i/>
        <color rgb="FFFF6600"/>
      </font>
      <fill>
        <patternFill patternType="none"/>
      </fill>
    </dxf>
    <dxf>
      <font>
        <b/>
        <i/>
        <color rgb="FFFFD965"/>
      </font>
      <fill>
        <patternFill patternType="none"/>
      </fill>
    </dxf>
    <dxf>
      <font>
        <b/>
        <i/>
        <color rgb="FF008000"/>
      </font>
      <fill>
        <patternFill patternType="none"/>
      </fill>
    </dxf>
    <dxf>
      <font>
        <b/>
        <i/>
        <color rgb="FFFFFF00"/>
      </font>
      <fill>
        <patternFill patternType="none"/>
      </fill>
    </dxf>
    <dxf>
      <font>
        <b/>
        <color rgb="FFFFFFFF"/>
      </font>
      <fill>
        <patternFill patternType="solid">
          <fgColor rgb="FFED7D31"/>
          <bgColor rgb="FFED7D31"/>
        </patternFill>
      </fill>
    </dxf>
    <dxf>
      <font>
        <b/>
        <color rgb="FFFFFFFF"/>
      </font>
      <fill>
        <patternFill patternType="solid">
          <fgColor rgb="FFC00000"/>
          <bgColor rgb="FFC00000"/>
        </patternFill>
      </fill>
    </dxf>
    <dxf>
      <font>
        <b/>
        <color rgb="FF000000"/>
      </font>
      <fill>
        <patternFill patternType="solid">
          <fgColor rgb="FFFFC000"/>
          <bgColor rgb="FFFFC000"/>
        </patternFill>
      </fill>
    </dxf>
    <dxf>
      <font>
        <b/>
        <color rgb="FFFFFFFF"/>
      </font>
      <fill>
        <patternFill patternType="solid">
          <fgColor rgb="FFC00000"/>
          <bgColor rgb="FFC00000"/>
        </patternFill>
      </fill>
    </dxf>
    <dxf>
      <font>
        <b/>
        <color rgb="FF000000"/>
      </font>
      <fill>
        <patternFill patternType="solid">
          <fgColor rgb="FFFFC000"/>
          <bgColor rgb="FFFFC000"/>
        </patternFill>
      </fill>
    </dxf>
    <dxf>
      <font>
        <b/>
        <color rgb="FFFFFFFF"/>
      </font>
      <fill>
        <patternFill patternType="solid">
          <fgColor rgb="FFED7D31"/>
          <bgColor rgb="FFED7D31"/>
        </patternFill>
      </fill>
    </dxf>
    <dxf>
      <font>
        <b/>
        <i/>
        <color rgb="FF548135"/>
      </font>
      <fill>
        <patternFill patternType="none"/>
      </fill>
    </dxf>
    <dxf>
      <font>
        <b/>
        <i/>
        <color rgb="FFFF9900"/>
      </font>
      <fill>
        <patternFill patternType="none"/>
      </fill>
    </dxf>
    <dxf>
      <font>
        <b/>
        <i/>
        <color rgb="FFFF0000"/>
      </font>
      <fill>
        <patternFill patternType="none"/>
      </fill>
    </dxf>
    <dxf>
      <font>
        <b/>
        <i/>
      </font>
      <fill>
        <patternFill patternType="solid">
          <fgColor rgb="FF00B050"/>
          <bgColor rgb="FF00B050"/>
        </patternFill>
      </fill>
    </dxf>
    <dxf>
      <font>
        <b/>
        <i/>
      </font>
      <fill>
        <patternFill patternType="solid">
          <fgColor rgb="FFFFD965"/>
          <bgColor rgb="FFFFD965"/>
        </patternFill>
      </fill>
    </dxf>
    <dxf>
      <font>
        <b/>
        <i/>
        <color theme="0"/>
      </font>
      <fill>
        <patternFill patternType="solid">
          <fgColor rgb="FFFF0000"/>
          <bgColor rgb="FFFF0000"/>
        </patternFill>
      </fill>
    </dxf>
    <dxf>
      <font>
        <b/>
        <i/>
        <color rgb="FFFF0000"/>
      </font>
      <fill>
        <patternFill patternType="none"/>
      </fill>
    </dxf>
    <dxf>
      <font>
        <b/>
        <i/>
        <color rgb="FF548135"/>
      </font>
      <fill>
        <patternFill patternType="none"/>
      </fill>
    </dxf>
    <dxf>
      <font>
        <b/>
        <i/>
        <color rgb="FFFFC000"/>
      </font>
      <fill>
        <patternFill patternType="none"/>
      </fill>
    </dxf>
    <dxf>
      <fill>
        <patternFill patternType="none"/>
      </fill>
    </dxf>
    <dxf>
      <font>
        <b/>
        <i/>
        <color rgb="FFFF0000"/>
      </font>
      <fill>
        <patternFill patternType="none"/>
      </fill>
    </dxf>
    <dxf>
      <font>
        <b/>
        <i/>
        <color rgb="FFFFC000"/>
      </font>
      <fill>
        <patternFill patternType="none"/>
      </fill>
    </dxf>
    <dxf>
      <fill>
        <patternFill patternType="none"/>
      </fill>
    </dxf>
    <dxf>
      <font>
        <b/>
        <i/>
        <color rgb="FF548135"/>
      </font>
      <fill>
        <patternFill patternType="none"/>
      </fill>
    </dxf>
    <dxf>
      <font>
        <color theme="0"/>
      </font>
      <fill>
        <patternFill patternType="solid">
          <fgColor theme="5"/>
          <bgColor theme="5"/>
        </patternFill>
      </fill>
    </dxf>
    <dxf>
      <font>
        <color theme="0"/>
      </font>
      <fill>
        <patternFill patternType="solid">
          <fgColor rgb="FFC00000"/>
          <bgColor rgb="FFC00000"/>
        </patternFill>
      </fill>
    </dxf>
    <dxf>
      <fill>
        <patternFill patternType="solid">
          <fgColor theme="7"/>
          <bgColor theme="7"/>
        </patternFill>
      </fill>
    </dxf>
    <dxf>
      <fill>
        <patternFill patternType="solid">
          <fgColor rgb="FF009900"/>
          <bgColor rgb="FF009900"/>
        </patternFill>
      </fill>
    </dxf>
    <dxf>
      <font>
        <color theme="0"/>
      </font>
      <fill>
        <patternFill patternType="solid">
          <fgColor theme="5"/>
          <bgColor theme="5"/>
        </patternFill>
      </fill>
    </dxf>
    <dxf>
      <fill>
        <patternFill patternType="solid">
          <fgColor rgb="FF009900"/>
          <bgColor rgb="FF009900"/>
        </patternFill>
      </fill>
    </dxf>
    <dxf>
      <fill>
        <patternFill patternType="solid">
          <fgColor theme="7"/>
          <bgColor theme="7"/>
        </patternFill>
      </fill>
    </dxf>
    <dxf>
      <font>
        <color theme="0"/>
      </font>
      <fill>
        <patternFill patternType="solid">
          <fgColor rgb="FFC00000"/>
          <bgColor rgb="FFC00000"/>
        </patternFill>
      </fill>
    </dxf>
    <dxf>
      <font>
        <color theme="0"/>
      </font>
      <fill>
        <patternFill patternType="solid">
          <fgColor rgb="FFFF0000"/>
          <bgColor rgb="FFFF0000"/>
        </patternFill>
      </fill>
    </dxf>
    <dxf>
      <font>
        <color theme="0"/>
      </font>
      <fill>
        <patternFill patternType="solid">
          <fgColor rgb="FFFFC000"/>
          <bgColor rgb="FFFFC000"/>
        </patternFill>
      </fill>
    </dxf>
    <dxf>
      <font>
        <color theme="0"/>
      </font>
      <fill>
        <patternFill patternType="solid">
          <fgColor rgb="FFC00000"/>
          <bgColor rgb="FFC00000"/>
        </patternFill>
      </fill>
    </dxf>
    <dxf>
      <font>
        <color theme="0"/>
      </font>
      <fill>
        <patternFill patternType="solid">
          <fgColor rgb="FFFFC000"/>
          <bgColor rgb="FFFFC000"/>
        </patternFill>
      </fill>
    </dxf>
    <dxf>
      <font>
        <color theme="0"/>
      </font>
      <fill>
        <patternFill patternType="solid">
          <fgColor rgb="FFC00000"/>
          <bgColor rgb="FFC00000"/>
        </patternFill>
      </fill>
    </dxf>
    <dxf>
      <font>
        <color theme="0"/>
      </font>
      <fill>
        <patternFill patternType="solid">
          <fgColor rgb="FFFF0000"/>
          <bgColor rgb="FFFF0000"/>
        </patternFill>
      </fill>
    </dxf>
    <dxf>
      <fill>
        <patternFill patternType="solid">
          <fgColor theme="7"/>
          <bgColor theme="7"/>
        </patternFill>
      </fill>
    </dxf>
    <dxf>
      <fill>
        <patternFill patternType="solid">
          <fgColor rgb="FFFF0000"/>
          <bgColor rgb="FFFF0000"/>
        </patternFill>
      </fill>
    </dxf>
    <dxf>
      <fill>
        <patternFill patternType="solid">
          <fgColor theme="5"/>
          <bgColor theme="5"/>
        </patternFill>
      </fill>
    </dxf>
    <dxf>
      <fill>
        <patternFill patternType="solid">
          <fgColor theme="7"/>
          <bgColor theme="7"/>
        </patternFill>
      </fill>
    </dxf>
    <dxf>
      <fill>
        <patternFill patternType="solid">
          <fgColor theme="5"/>
          <bgColor theme="5"/>
        </patternFill>
      </fill>
    </dxf>
    <dxf>
      <fill>
        <patternFill patternType="solid">
          <fgColor rgb="FFFF0000"/>
          <bgColor rgb="FFFF0000"/>
        </patternFill>
      </fill>
    </dxf>
    <dxf>
      <font>
        <b/>
        <i/>
        <color rgb="FFFFC000"/>
      </font>
      <fill>
        <patternFill patternType="none"/>
      </fill>
    </dxf>
    <dxf>
      <font>
        <color rgb="FFA40000"/>
      </font>
      <fill>
        <patternFill patternType="none"/>
      </fill>
    </dxf>
    <dxf>
      <font>
        <color rgb="FFFF0000"/>
      </font>
      <fill>
        <patternFill patternType="none"/>
      </fill>
    </dxf>
    <dxf>
      <font>
        <b/>
        <i/>
        <color rgb="FFFFC000"/>
      </font>
      <fill>
        <patternFill patternType="none"/>
      </fill>
    </dxf>
    <dxf>
      <font>
        <color rgb="FFFF0000"/>
      </font>
      <fill>
        <patternFill patternType="none"/>
      </fill>
    </dxf>
    <dxf>
      <font>
        <color rgb="FFA40000"/>
      </font>
      <fill>
        <patternFill patternType="none"/>
      </fill>
    </dxf>
    <dxf>
      <font>
        <b/>
        <i/>
        <color theme="0"/>
      </font>
      <fill>
        <patternFill patternType="solid">
          <fgColor rgb="FFFFD965"/>
          <bgColor rgb="FFFFD965"/>
        </patternFill>
      </fill>
    </dxf>
    <dxf>
      <font>
        <color theme="0"/>
      </font>
      <fill>
        <patternFill patternType="solid">
          <fgColor rgb="FF009900"/>
          <bgColor rgb="FF009900"/>
        </patternFill>
      </fill>
    </dxf>
    <dxf>
      <font>
        <color theme="0"/>
      </font>
      <fill>
        <patternFill patternType="solid">
          <fgColor rgb="FFFFFF00"/>
          <bgColor rgb="FFFFFF00"/>
        </patternFill>
      </fill>
    </dxf>
    <dxf>
      <font>
        <color theme="0"/>
      </font>
      <fill>
        <patternFill patternType="solid">
          <fgColor rgb="FFFF6600"/>
          <bgColor rgb="FFFF6600"/>
        </patternFill>
      </fill>
    </dxf>
    <dxf>
      <font>
        <color theme="0"/>
      </font>
      <fill>
        <patternFill patternType="solid">
          <fgColor rgb="FFFF0000"/>
          <bgColor rgb="FFFF0000"/>
        </patternFill>
      </fill>
    </dxf>
    <dxf>
      <font>
        <color theme="0"/>
      </font>
      <fill>
        <patternFill patternType="solid">
          <fgColor rgb="FFFF0000"/>
          <bgColor rgb="FFFF0000"/>
        </patternFill>
      </fill>
    </dxf>
    <dxf>
      <font>
        <color theme="0"/>
      </font>
      <fill>
        <patternFill patternType="solid">
          <fgColor rgb="FFFF6600"/>
          <bgColor rgb="FFFF6600"/>
        </patternFill>
      </fill>
    </dxf>
    <dxf>
      <font>
        <color theme="0"/>
      </font>
      <fill>
        <patternFill patternType="solid">
          <fgColor rgb="FF009900"/>
          <bgColor rgb="FF009900"/>
        </patternFill>
      </fill>
    </dxf>
    <dxf>
      <font>
        <b/>
        <i/>
        <color theme="0"/>
      </font>
      <fill>
        <patternFill patternType="solid">
          <fgColor rgb="FFFFD965"/>
          <bgColor rgb="FFFFD965"/>
        </patternFill>
      </fill>
    </dxf>
    <dxf>
      <font>
        <color theme="0"/>
      </font>
      <fill>
        <patternFill patternType="solid">
          <fgColor rgb="FFFFFF00"/>
          <bgColor rgb="FFFFFF00"/>
        </patternFill>
      </fill>
    </dxf>
    <dxf>
      <font>
        <b/>
        <i/>
        <color rgb="FFFFFF00"/>
      </font>
      <fill>
        <patternFill patternType="none"/>
      </fill>
    </dxf>
    <dxf>
      <font>
        <b/>
        <i/>
        <color rgb="FFFF0000"/>
      </font>
      <fill>
        <patternFill patternType="none"/>
      </fill>
    </dxf>
    <dxf>
      <font>
        <b/>
        <i/>
        <color rgb="FF008000"/>
      </font>
      <fill>
        <patternFill patternType="none"/>
      </fill>
    </dxf>
    <dxf>
      <font>
        <b/>
        <i/>
        <color rgb="FFFFD965"/>
      </font>
      <fill>
        <patternFill patternType="none"/>
      </fill>
    </dxf>
    <dxf>
      <font>
        <b/>
        <i/>
        <color rgb="FFFF6600"/>
      </font>
      <fill>
        <patternFill patternType="none"/>
      </fill>
    </dxf>
    <dxf>
      <font>
        <b/>
        <i/>
        <color rgb="FFFFD965"/>
      </font>
      <fill>
        <patternFill patternType="none"/>
      </fill>
    </dxf>
    <dxf>
      <font>
        <b/>
        <i/>
        <color rgb="FF008000"/>
      </font>
      <fill>
        <patternFill patternType="none"/>
      </fill>
    </dxf>
    <dxf>
      <font>
        <b/>
        <i/>
        <color rgb="FFFF0000"/>
      </font>
      <fill>
        <patternFill patternType="none"/>
      </fill>
    </dxf>
    <dxf>
      <font>
        <b/>
        <i/>
        <color rgb="FFFF6600"/>
      </font>
      <fill>
        <patternFill patternType="none"/>
      </fill>
    </dxf>
    <dxf>
      <font>
        <b/>
        <i/>
        <color rgb="FFFFFF00"/>
      </font>
      <fill>
        <patternFill patternType="none"/>
      </fill>
    </dxf>
    <dxf>
      <font>
        <b/>
        <color rgb="FFFFFFFF"/>
      </font>
      <fill>
        <patternFill patternType="solid">
          <fgColor rgb="FFC00000"/>
          <bgColor rgb="FFC00000"/>
        </patternFill>
      </fill>
    </dxf>
    <dxf>
      <font>
        <b/>
        <color rgb="FFFFFFFF"/>
      </font>
      <fill>
        <patternFill patternType="solid">
          <fgColor rgb="FFED7D31"/>
          <bgColor rgb="FFED7D31"/>
        </patternFill>
      </fill>
    </dxf>
    <dxf>
      <font>
        <b/>
        <color rgb="FF000000"/>
      </font>
      <fill>
        <patternFill patternType="solid">
          <fgColor rgb="FFFFC000"/>
          <bgColor rgb="FFFFC000"/>
        </patternFill>
      </fill>
    </dxf>
    <dxf>
      <font>
        <color theme="0"/>
      </font>
      <fill>
        <patternFill patternType="solid">
          <fgColor rgb="FFC00000"/>
          <bgColor rgb="FFC00000"/>
        </patternFill>
      </fill>
    </dxf>
    <dxf>
      <font>
        <color theme="0"/>
      </font>
      <fill>
        <patternFill patternType="solid">
          <fgColor theme="5"/>
          <bgColor theme="5"/>
        </patternFill>
      </fill>
    </dxf>
    <dxf>
      <font>
        <color theme="0"/>
      </font>
      <fill>
        <patternFill patternType="solid">
          <fgColor rgb="FFFFC000"/>
          <bgColor rgb="FFFFC000"/>
        </patternFill>
      </fill>
    </dxf>
    <dxf>
      <font>
        <color theme="1"/>
      </font>
      <fill>
        <patternFill patternType="solid">
          <fgColor theme="7"/>
          <bgColor theme="7"/>
        </patternFill>
      </fill>
    </dxf>
    <dxf>
      <font>
        <color theme="0"/>
      </font>
      <fill>
        <patternFill patternType="solid">
          <fgColor rgb="FF009900"/>
          <bgColor rgb="FF009900"/>
        </patternFill>
      </fill>
    </dxf>
    <dxf>
      <font>
        <b/>
        <i/>
        <color rgb="FFFF0000"/>
      </font>
      <fill>
        <patternFill patternType="none"/>
      </fill>
    </dxf>
    <dxf>
      <font>
        <b/>
        <i/>
        <color rgb="FFFF9900"/>
      </font>
      <fill>
        <patternFill patternType="none"/>
      </fill>
    </dxf>
    <dxf>
      <font>
        <b/>
        <i/>
        <color rgb="FF548135"/>
      </font>
      <fill>
        <patternFill patternType="none"/>
      </fill>
    </dxf>
    <dxf>
      <font>
        <b/>
        <i/>
      </font>
      <fill>
        <patternFill patternType="solid">
          <fgColor rgb="FF00B050"/>
          <bgColor rgb="FF00B050"/>
        </patternFill>
      </fill>
    </dxf>
    <dxf>
      <font>
        <b/>
        <i/>
      </font>
      <fill>
        <patternFill patternType="solid">
          <fgColor rgb="FFFFD965"/>
          <bgColor rgb="FFFFD965"/>
        </patternFill>
      </fill>
    </dxf>
    <dxf>
      <font>
        <b/>
        <i/>
        <color theme="0"/>
      </font>
      <fill>
        <patternFill patternType="solid">
          <fgColor rgb="FFFF0000"/>
          <bgColor rgb="FFFF0000"/>
        </patternFill>
      </fill>
    </dxf>
    <dxf>
      <font>
        <b/>
        <i/>
        <color rgb="FFFFC000"/>
      </font>
      <fill>
        <patternFill patternType="none"/>
      </fill>
    </dxf>
    <dxf>
      <font>
        <b/>
        <i/>
        <color rgb="FFFF0000"/>
      </font>
      <fill>
        <patternFill patternType="none"/>
      </fill>
    </dxf>
    <dxf>
      <font>
        <b/>
        <i/>
        <color rgb="FF548135"/>
      </font>
      <fill>
        <patternFill patternType="none"/>
      </fill>
    </dxf>
    <dxf>
      <fill>
        <patternFill patternType="none"/>
      </fill>
    </dxf>
    <dxf>
      <font>
        <b/>
        <i/>
        <color rgb="FFFF0000"/>
      </font>
      <fill>
        <patternFill patternType="none"/>
      </fill>
    </dxf>
    <dxf>
      <fill>
        <patternFill patternType="none"/>
      </fill>
    </dxf>
    <dxf>
      <font>
        <b/>
        <i/>
        <color rgb="FFFFC000"/>
      </font>
      <fill>
        <patternFill patternType="none"/>
      </fill>
    </dxf>
    <dxf>
      <font>
        <b/>
        <i/>
        <color rgb="FF548135"/>
      </font>
      <fill>
        <patternFill patternType="none"/>
      </fill>
    </dxf>
    <dxf>
      <fill>
        <patternFill patternType="solid">
          <fgColor rgb="FFC00000"/>
          <bgColor rgb="FFC00000"/>
        </patternFill>
      </fill>
    </dxf>
    <dxf>
      <fill>
        <patternFill patternType="solid">
          <fgColor theme="5"/>
          <bgColor theme="5"/>
        </patternFill>
      </fill>
    </dxf>
    <dxf>
      <font>
        <color rgb="FFFFFFFF"/>
      </font>
      <fill>
        <patternFill patternType="solid">
          <fgColor theme="5"/>
          <bgColor theme="5"/>
        </patternFill>
      </fill>
    </dxf>
    <dxf>
      <font>
        <color rgb="FFFFFFFF"/>
      </font>
      <fill>
        <patternFill patternType="solid">
          <fgColor rgb="FFFF0000"/>
          <bgColor rgb="FFFF0000"/>
        </patternFill>
      </fill>
    </dxf>
    <dxf>
      <fill>
        <patternFill patternType="solid">
          <fgColor theme="5"/>
          <bgColor theme="5"/>
        </patternFill>
      </fill>
    </dxf>
    <dxf>
      <fill>
        <patternFill patternType="solid">
          <fgColor theme="7"/>
          <bgColor theme="7"/>
        </patternFill>
      </fill>
    </dxf>
    <dxf>
      <fill>
        <patternFill patternType="solid">
          <fgColor rgb="FFFF0000"/>
          <bgColor rgb="FFFF0000"/>
        </patternFill>
      </fill>
    </dxf>
    <dxf>
      <font>
        <b/>
        <i/>
        <color rgb="FFFFC000"/>
      </font>
      <fill>
        <patternFill patternType="none"/>
      </fill>
    </dxf>
    <dxf>
      <font>
        <color rgb="FFA40000"/>
      </font>
      <fill>
        <patternFill patternType="none"/>
      </fill>
    </dxf>
    <dxf>
      <font>
        <color rgb="FFFF0000"/>
      </font>
      <fill>
        <patternFill patternType="none"/>
      </fill>
    </dxf>
    <dxf>
      <font>
        <b/>
        <i/>
        <color theme="0"/>
      </font>
      <fill>
        <patternFill patternType="solid">
          <fgColor rgb="FFFFD965"/>
          <bgColor rgb="FFFFD965"/>
        </patternFill>
      </fill>
    </dxf>
    <dxf>
      <font>
        <color theme="0"/>
      </font>
      <fill>
        <patternFill patternType="solid">
          <fgColor rgb="FF009900"/>
          <bgColor rgb="FF009900"/>
        </patternFill>
      </fill>
    </dxf>
    <dxf>
      <font>
        <color theme="0"/>
      </font>
      <fill>
        <patternFill patternType="solid">
          <fgColor rgb="FFFFFF00"/>
          <bgColor rgb="FFFFFF00"/>
        </patternFill>
      </fill>
    </dxf>
    <dxf>
      <font>
        <color theme="0"/>
      </font>
      <fill>
        <patternFill patternType="solid">
          <fgColor rgb="FFFF6600"/>
          <bgColor rgb="FFFF6600"/>
        </patternFill>
      </fill>
    </dxf>
    <dxf>
      <font>
        <color theme="0"/>
      </font>
      <fill>
        <patternFill patternType="solid">
          <fgColor rgb="FFFF0000"/>
          <bgColor rgb="FFFF0000"/>
        </patternFill>
      </fill>
    </dxf>
    <dxf>
      <font>
        <b/>
        <i/>
        <color rgb="FF008000"/>
      </font>
      <fill>
        <patternFill patternType="none"/>
      </fill>
    </dxf>
    <dxf>
      <font>
        <b/>
        <i/>
        <color rgb="FFFFD965"/>
      </font>
      <fill>
        <patternFill patternType="none"/>
      </fill>
    </dxf>
    <dxf>
      <font>
        <b/>
        <i/>
        <color rgb="FFFF6600"/>
      </font>
      <fill>
        <patternFill patternType="none"/>
      </fill>
    </dxf>
    <dxf>
      <font>
        <b/>
        <i/>
        <color rgb="FFFF0000"/>
      </font>
      <fill>
        <patternFill patternType="none"/>
      </fill>
    </dxf>
    <dxf>
      <font>
        <b/>
        <i/>
        <color rgb="FFFFFF00"/>
      </font>
      <fill>
        <patternFill patternType="none"/>
      </fill>
    </dxf>
    <dxf>
      <font>
        <b/>
        <color rgb="FFFFFFFF"/>
      </font>
      <fill>
        <patternFill patternType="solid">
          <fgColor rgb="FFED7D31"/>
          <bgColor rgb="FFED7D31"/>
        </patternFill>
      </fill>
    </dxf>
    <dxf>
      <font>
        <b/>
        <color rgb="FF000000"/>
      </font>
      <fill>
        <patternFill patternType="solid">
          <fgColor rgb="FFFFC000"/>
          <bgColor rgb="FFFFC000"/>
        </patternFill>
      </fill>
    </dxf>
    <dxf>
      <font>
        <b/>
        <color rgb="FFFFFFFF"/>
      </font>
      <fill>
        <patternFill patternType="solid">
          <fgColor rgb="FFC00000"/>
          <bgColor rgb="FFC00000"/>
        </patternFill>
      </fill>
    </dxf>
    <dxf>
      <font>
        <color rgb="FFFFFFFF"/>
      </font>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6600"/>
          <bgColor rgb="FFFF6600"/>
        </patternFill>
      </fill>
    </dxf>
    <dxf>
      <fill>
        <patternFill patternType="solid">
          <fgColor rgb="FFFFEB84"/>
          <bgColor rgb="FFFFEB84"/>
        </patternFill>
      </fill>
    </dxf>
    <dxf>
      <fill>
        <patternFill patternType="solid">
          <fgColor rgb="FF00B050"/>
          <bgColor rgb="FF00B050"/>
        </patternFill>
      </fill>
    </dxf>
    <dxf>
      <fill>
        <patternFill patternType="solid">
          <fgColor rgb="FF009900"/>
          <bgColor rgb="FF009900"/>
        </patternFill>
      </fill>
    </dxf>
    <dxf>
      <fill>
        <patternFill patternType="solid">
          <fgColor rgb="FFFF0000"/>
          <bgColor rgb="FFFF0000"/>
        </patternFill>
      </fill>
    </dxf>
    <dxf>
      <fill>
        <patternFill patternType="solid">
          <fgColor theme="7"/>
          <bgColor theme="7"/>
        </patternFill>
      </fill>
    </dxf>
    <dxf>
      <fill>
        <patternFill patternType="solid">
          <fgColor theme="0"/>
          <bgColor theme="0"/>
        </patternFill>
      </fill>
    </dxf>
    <dxf>
      <font>
        <b/>
        <i/>
        <color rgb="FFFF0000"/>
      </font>
      <fill>
        <patternFill patternType="none"/>
      </fill>
    </dxf>
    <dxf>
      <font>
        <b/>
        <i/>
        <color rgb="FFFF9900"/>
      </font>
      <fill>
        <patternFill patternType="none"/>
      </fill>
    </dxf>
    <dxf>
      <font>
        <b/>
        <i/>
        <color rgb="FF548135"/>
      </font>
      <fill>
        <patternFill patternType="none"/>
      </fill>
    </dxf>
    <dxf>
      <font>
        <b/>
        <i/>
      </font>
      <fill>
        <patternFill patternType="solid">
          <fgColor rgb="FF00B050"/>
          <bgColor rgb="FF00B050"/>
        </patternFill>
      </fill>
    </dxf>
    <dxf>
      <font>
        <b/>
        <i/>
      </font>
      <fill>
        <patternFill patternType="solid">
          <fgColor rgb="FFFFD965"/>
          <bgColor rgb="FFFFD965"/>
        </patternFill>
      </fill>
    </dxf>
    <dxf>
      <font>
        <b/>
        <i/>
        <color theme="0"/>
      </font>
      <fill>
        <patternFill patternType="solid">
          <fgColor rgb="FFFF0000"/>
          <bgColor rgb="FFFF0000"/>
        </patternFill>
      </fill>
    </dxf>
    <dxf>
      <fill>
        <patternFill patternType="none"/>
      </fill>
    </dxf>
    <dxf>
      <font>
        <b/>
        <i/>
        <color rgb="FFFFC000"/>
      </font>
      <fill>
        <patternFill patternType="none"/>
      </fill>
    </dxf>
    <dxf>
      <font>
        <b/>
        <i/>
        <color rgb="FFFF0000"/>
      </font>
      <fill>
        <patternFill patternType="none"/>
      </fill>
    </dxf>
    <dxf>
      <font>
        <b/>
        <i/>
        <color rgb="FF548135"/>
      </font>
      <fill>
        <patternFill patternType="none"/>
      </fill>
    </dxf>
    <dxf>
      <font>
        <b/>
        <i/>
        <color rgb="FF548135"/>
      </font>
      <fill>
        <patternFill patternType="none"/>
      </fill>
    </dxf>
    <dxf>
      <font>
        <b/>
        <i/>
        <color rgb="FFFF0000"/>
      </font>
      <fill>
        <patternFill patternType="none"/>
      </fill>
    </dxf>
    <dxf>
      <fill>
        <patternFill patternType="none"/>
      </fill>
    </dxf>
    <dxf>
      <font>
        <b/>
        <i/>
        <color rgb="FFFFC000"/>
      </font>
      <fill>
        <patternFill patternType="none"/>
      </fill>
    </dxf>
    <dxf>
      <fill>
        <patternFill patternType="solid">
          <fgColor theme="5"/>
          <bgColor theme="5"/>
        </patternFill>
      </fill>
    </dxf>
    <dxf>
      <fill>
        <patternFill patternType="solid">
          <fgColor theme="7"/>
          <bgColor theme="7"/>
        </patternFill>
      </fill>
    </dxf>
    <dxf>
      <fill>
        <patternFill patternType="solid">
          <fgColor rgb="FFC00000"/>
          <bgColor rgb="FFC00000"/>
        </patternFill>
      </fill>
    </dxf>
    <dxf>
      <font>
        <color theme="0"/>
      </font>
      <fill>
        <patternFill patternType="solid">
          <fgColor rgb="FFC00000"/>
          <bgColor rgb="FFC00000"/>
        </patternFill>
      </fill>
    </dxf>
    <dxf>
      <font>
        <color theme="0"/>
      </font>
      <fill>
        <patternFill patternType="solid">
          <fgColor rgb="FFFFC000"/>
          <bgColor rgb="FFFFC000"/>
        </patternFill>
      </fill>
    </dxf>
    <dxf>
      <font>
        <b/>
        <i/>
        <color rgb="FFFFC000"/>
      </font>
      <fill>
        <patternFill patternType="none"/>
      </fill>
    </dxf>
    <dxf>
      <font>
        <color rgb="FFA40000"/>
      </font>
      <fill>
        <patternFill patternType="none"/>
      </fill>
    </dxf>
    <dxf>
      <font>
        <color rgb="FFFF0000"/>
      </font>
      <fill>
        <patternFill patternType="none"/>
      </fill>
    </dxf>
    <dxf>
      <font>
        <b/>
        <i/>
        <color theme="0"/>
      </font>
      <fill>
        <patternFill patternType="solid">
          <fgColor rgb="FFFFD965"/>
          <bgColor rgb="FFFFD965"/>
        </patternFill>
      </fill>
    </dxf>
    <dxf>
      <font>
        <color theme="0"/>
      </font>
      <fill>
        <patternFill patternType="solid">
          <fgColor rgb="FF009900"/>
          <bgColor rgb="FF009900"/>
        </patternFill>
      </fill>
    </dxf>
    <dxf>
      <font>
        <color theme="0"/>
      </font>
      <fill>
        <patternFill patternType="solid">
          <fgColor rgb="FFFFFF00"/>
          <bgColor rgb="FFFFFF00"/>
        </patternFill>
      </fill>
    </dxf>
    <dxf>
      <font>
        <color theme="0"/>
      </font>
      <fill>
        <patternFill patternType="solid">
          <fgColor rgb="FFFF6600"/>
          <bgColor rgb="FFFF6600"/>
        </patternFill>
      </fill>
    </dxf>
    <dxf>
      <font>
        <color theme="0"/>
      </font>
      <fill>
        <patternFill patternType="solid">
          <fgColor rgb="FFFF0000"/>
          <bgColor rgb="FFFF0000"/>
        </patternFill>
      </fill>
    </dxf>
    <dxf>
      <font>
        <b/>
        <i/>
        <color rgb="FF008000"/>
      </font>
      <fill>
        <patternFill patternType="none"/>
      </fill>
    </dxf>
    <dxf>
      <font>
        <b/>
        <i/>
        <color rgb="FFFFD965"/>
      </font>
      <fill>
        <patternFill patternType="none"/>
      </fill>
    </dxf>
    <dxf>
      <font>
        <b/>
        <i/>
        <color rgb="FFFF6600"/>
      </font>
      <fill>
        <patternFill patternType="none"/>
      </fill>
    </dxf>
    <dxf>
      <font>
        <b/>
        <i/>
        <color rgb="FFFF0000"/>
      </font>
      <fill>
        <patternFill patternType="none"/>
      </fill>
    </dxf>
    <dxf>
      <font>
        <b/>
        <i/>
        <color rgb="FFFFFF00"/>
      </font>
      <fill>
        <patternFill patternType="none"/>
      </fill>
    </dxf>
    <dxf>
      <font>
        <b/>
        <color rgb="FFFFFFFF"/>
      </font>
      <fill>
        <patternFill patternType="solid">
          <fgColor rgb="FFED7D31"/>
          <bgColor rgb="FFED7D31"/>
        </patternFill>
      </fill>
    </dxf>
    <dxf>
      <font>
        <b/>
        <color rgb="FFFFFFFF"/>
      </font>
      <fill>
        <patternFill patternType="solid">
          <fgColor rgb="FFC00000"/>
          <bgColor rgb="FFC00000"/>
        </patternFill>
      </fill>
    </dxf>
    <dxf>
      <font>
        <b/>
        <color rgb="FF000000"/>
      </font>
      <fill>
        <patternFill patternType="solid">
          <fgColor rgb="FFFFC000"/>
          <bgColor rgb="FFFFC000"/>
        </patternFill>
      </fill>
    </dxf>
    <dxf>
      <font>
        <color theme="0"/>
      </font>
      <fill>
        <patternFill patternType="solid">
          <fgColor rgb="FFFF0000"/>
          <bgColor rgb="FFFF0000"/>
        </patternFill>
      </fill>
    </dxf>
    <dxf>
      <font>
        <color theme="0"/>
      </font>
      <fill>
        <patternFill patternType="solid">
          <fgColor rgb="FFC00000"/>
          <bgColor rgb="FFC00000"/>
        </patternFill>
      </fill>
    </dxf>
    <dxf>
      <font>
        <color theme="0"/>
      </font>
      <fill>
        <patternFill patternType="solid">
          <fgColor rgb="FFFFC000"/>
          <bgColor rgb="FFFFC000"/>
        </patternFill>
      </fill>
    </dxf>
    <dxf>
      <font>
        <color theme="0"/>
      </font>
      <fill>
        <patternFill patternType="solid">
          <fgColor rgb="FF009900"/>
          <bgColor rgb="FF009900"/>
        </patternFill>
      </fill>
    </dxf>
    <dxf>
      <font>
        <color theme="0"/>
      </font>
      <fill>
        <patternFill patternType="solid">
          <fgColor theme="5"/>
          <bgColor theme="5"/>
        </patternFill>
      </fill>
    </dxf>
    <dxf>
      <font>
        <color theme="1"/>
      </font>
      <fill>
        <patternFill patternType="solid">
          <fgColor theme="7"/>
          <bgColor theme="7"/>
        </patternFill>
      </fill>
    </dxf>
    <dxf>
      <font>
        <color theme="0"/>
      </font>
      <fill>
        <patternFill patternType="solid">
          <fgColor rgb="FFFFC000"/>
          <bgColor rgb="FFFFC000"/>
        </patternFill>
      </fill>
    </dxf>
    <dxf>
      <font>
        <color theme="0"/>
      </font>
      <fill>
        <patternFill patternType="solid">
          <fgColor rgb="FFC00000"/>
          <bgColor rgb="FFC00000"/>
        </patternFill>
      </fill>
    </dxf>
    <dxf>
      <font>
        <b/>
        <i/>
        <color rgb="FF548135"/>
      </font>
      <fill>
        <patternFill patternType="none"/>
      </fill>
    </dxf>
    <dxf>
      <font>
        <b/>
        <i/>
        <color rgb="FFFF0000"/>
      </font>
      <fill>
        <patternFill patternType="none"/>
      </fill>
    </dxf>
    <dxf>
      <font>
        <b/>
        <i/>
        <color rgb="FFFF9900"/>
      </font>
      <fill>
        <patternFill patternType="none"/>
      </fill>
    </dxf>
    <dxf>
      <font>
        <b/>
        <i/>
      </font>
      <fill>
        <patternFill patternType="solid">
          <fgColor rgb="FF00B050"/>
          <bgColor rgb="FF00B050"/>
        </patternFill>
      </fill>
    </dxf>
    <dxf>
      <font>
        <b/>
        <i/>
      </font>
      <fill>
        <patternFill patternType="solid">
          <fgColor rgb="FFFFD965"/>
          <bgColor rgb="FFFFD965"/>
        </patternFill>
      </fill>
    </dxf>
    <dxf>
      <font>
        <b/>
        <i/>
        <color theme="0"/>
      </font>
      <fill>
        <patternFill patternType="solid">
          <fgColor rgb="FFFF0000"/>
          <bgColor rgb="FFFF0000"/>
        </patternFill>
      </fill>
    </dxf>
    <dxf>
      <fill>
        <patternFill patternType="none"/>
      </fill>
    </dxf>
    <dxf>
      <font>
        <b/>
        <i/>
        <color rgb="FFFFC000"/>
      </font>
      <fill>
        <patternFill patternType="none"/>
      </fill>
    </dxf>
    <dxf>
      <font>
        <b/>
        <i/>
        <color rgb="FFFF0000"/>
      </font>
      <fill>
        <patternFill patternType="none"/>
      </fill>
    </dxf>
    <dxf>
      <font>
        <b/>
        <i/>
        <color rgb="FF548135"/>
      </font>
      <fill>
        <patternFill patternType="none"/>
      </fill>
    </dxf>
    <dxf>
      <font>
        <b/>
        <i/>
        <color rgb="FFFF0000"/>
      </font>
      <fill>
        <patternFill patternType="none"/>
      </fill>
    </dxf>
    <dxf>
      <font>
        <b/>
        <i/>
        <color rgb="FFFFC000"/>
      </font>
      <fill>
        <patternFill patternType="none"/>
      </fill>
    </dxf>
    <dxf>
      <fill>
        <patternFill patternType="none"/>
      </fill>
    </dxf>
    <dxf>
      <font>
        <b/>
        <i/>
        <color rgb="FF548135"/>
      </font>
      <fill>
        <patternFill patternType="none"/>
      </fill>
    </dxf>
    <dxf>
      <fill>
        <patternFill patternType="none"/>
      </fill>
    </dxf>
    <dxf>
      <font>
        <b/>
        <i/>
        <color rgb="FFFFC000"/>
      </font>
      <fill>
        <patternFill patternType="none"/>
      </fill>
    </dxf>
    <dxf>
      <font>
        <b/>
        <i/>
        <color rgb="FFFF0000"/>
      </font>
      <fill>
        <patternFill patternType="none"/>
      </fill>
    </dxf>
    <dxf>
      <font>
        <b/>
        <i/>
        <color rgb="FF548135"/>
      </font>
      <fill>
        <patternFill patternType="none"/>
      </fill>
    </dxf>
    <dxf>
      <fill>
        <patternFill patternType="none"/>
      </fill>
    </dxf>
    <dxf>
      <font>
        <b/>
        <i/>
        <color rgb="FFFFC000"/>
      </font>
      <fill>
        <patternFill patternType="none"/>
      </fill>
    </dxf>
    <dxf>
      <font>
        <b/>
        <i/>
        <color rgb="FF548135"/>
      </font>
      <fill>
        <patternFill patternType="none"/>
      </fill>
    </dxf>
    <dxf>
      <font>
        <b/>
        <i/>
        <color rgb="FFFF0000"/>
      </font>
      <fill>
        <patternFill patternType="none"/>
      </fill>
    </dxf>
    <dxf>
      <fill>
        <patternFill patternType="solid">
          <fgColor rgb="FF009900"/>
          <bgColor rgb="FF009900"/>
        </patternFill>
      </fill>
    </dxf>
    <dxf>
      <font>
        <color theme="0"/>
      </font>
      <fill>
        <patternFill patternType="solid">
          <fgColor theme="5"/>
          <bgColor theme="5"/>
        </patternFill>
      </fill>
    </dxf>
    <dxf>
      <font>
        <color theme="0"/>
      </font>
      <fill>
        <patternFill patternType="solid">
          <fgColor rgb="FFC00000"/>
          <bgColor rgb="FFC00000"/>
        </patternFill>
      </fill>
    </dxf>
    <dxf>
      <fill>
        <patternFill patternType="solid">
          <fgColor theme="7"/>
          <bgColor theme="7"/>
        </patternFill>
      </fill>
    </dxf>
    <dxf>
      <font>
        <b/>
        <i/>
        <color rgb="FFFFC000"/>
      </font>
      <fill>
        <patternFill patternType="none"/>
      </fill>
    </dxf>
    <dxf>
      <font>
        <color rgb="FFA40000"/>
      </font>
      <fill>
        <patternFill patternType="none"/>
      </fill>
    </dxf>
    <dxf>
      <font>
        <color rgb="FFFF0000"/>
      </font>
      <fill>
        <patternFill patternType="none"/>
      </fill>
    </dxf>
    <dxf>
      <font>
        <color theme="0"/>
      </font>
      <fill>
        <patternFill patternType="solid">
          <fgColor rgb="FF009900"/>
          <bgColor rgb="FF009900"/>
        </patternFill>
      </fill>
    </dxf>
    <dxf>
      <font>
        <color theme="0"/>
      </font>
      <fill>
        <patternFill patternType="solid">
          <fgColor rgb="FFFFFF00"/>
          <bgColor rgb="FFFFFF00"/>
        </patternFill>
      </fill>
    </dxf>
    <dxf>
      <font>
        <color theme="0"/>
      </font>
      <fill>
        <patternFill patternType="solid">
          <fgColor rgb="FFFF6600"/>
          <bgColor rgb="FFFF6600"/>
        </patternFill>
      </fill>
    </dxf>
    <dxf>
      <font>
        <color theme="0"/>
      </font>
      <fill>
        <patternFill patternType="solid">
          <fgColor rgb="FFFF0000"/>
          <bgColor rgb="FFFF0000"/>
        </patternFill>
      </fill>
    </dxf>
    <dxf>
      <font>
        <b/>
        <i/>
        <color theme="0"/>
      </font>
      <fill>
        <patternFill patternType="solid">
          <fgColor rgb="FFFFD965"/>
          <bgColor rgb="FFFFD965"/>
        </patternFill>
      </fill>
    </dxf>
    <dxf>
      <font>
        <b/>
        <i/>
        <color rgb="FF008000"/>
      </font>
      <fill>
        <patternFill patternType="none"/>
      </fill>
    </dxf>
    <dxf>
      <font>
        <b/>
        <i/>
        <color rgb="FFFFD965"/>
      </font>
      <fill>
        <patternFill patternType="none"/>
      </fill>
    </dxf>
    <dxf>
      <font>
        <b/>
        <i/>
        <color rgb="FFFFFF00"/>
      </font>
      <fill>
        <patternFill patternType="none"/>
      </fill>
    </dxf>
    <dxf>
      <font>
        <b/>
        <i/>
        <color rgb="FFFF6600"/>
      </font>
      <fill>
        <patternFill patternType="none"/>
      </fill>
    </dxf>
    <dxf>
      <font>
        <b/>
        <i/>
        <color rgb="FFFF0000"/>
      </font>
      <fill>
        <patternFill patternType="none"/>
      </fill>
    </dxf>
    <dxf>
      <font>
        <b/>
        <color rgb="FF000000"/>
      </font>
      <fill>
        <patternFill patternType="solid">
          <fgColor rgb="FFFFC000"/>
          <bgColor rgb="FFFFC000"/>
        </patternFill>
      </fill>
    </dxf>
    <dxf>
      <font>
        <b/>
        <color rgb="FFFFFFFF"/>
      </font>
      <fill>
        <patternFill patternType="solid">
          <fgColor rgb="FFED7D31"/>
          <bgColor rgb="FFED7D31"/>
        </patternFill>
      </fill>
    </dxf>
    <dxf>
      <font>
        <b/>
        <color rgb="FFFFFFFF"/>
      </font>
      <fill>
        <patternFill patternType="solid">
          <fgColor rgb="FFC00000"/>
          <bgColor rgb="FFC00000"/>
        </patternFill>
      </fill>
    </dxf>
    <dxf>
      <font>
        <color theme="0"/>
      </font>
      <fill>
        <patternFill patternType="solid">
          <fgColor rgb="FFFF0000"/>
          <bgColor rgb="FFFF0000"/>
        </patternFill>
      </fill>
    </dxf>
    <dxf>
      <font>
        <color rgb="FFFFFFFF"/>
      </font>
      <fill>
        <patternFill patternType="solid">
          <fgColor theme="5"/>
          <bgColor theme="5"/>
        </patternFill>
      </fill>
    </dxf>
    <dxf>
      <font>
        <color theme="0"/>
      </font>
      <fill>
        <patternFill patternType="solid">
          <fgColor rgb="FFFFC000"/>
          <bgColor rgb="FFFFC000"/>
        </patternFill>
      </fill>
    </dxf>
    <dxf>
      <font>
        <color theme="0"/>
      </font>
      <fill>
        <patternFill patternType="solid">
          <fgColor rgb="FFC00000"/>
          <bgColor rgb="FFC00000"/>
        </patternFill>
      </fill>
    </dxf>
    <dxf>
      <font>
        <color theme="0"/>
      </font>
      <fill>
        <patternFill patternType="solid">
          <fgColor theme="5"/>
          <bgColor theme="5"/>
        </patternFill>
      </fill>
    </dxf>
    <dxf>
      <font>
        <color theme="0"/>
      </font>
      <fill>
        <patternFill patternType="solid">
          <fgColor rgb="FF009900"/>
          <bgColor rgb="FF009900"/>
        </patternFill>
      </fill>
    </dxf>
    <dxf>
      <font>
        <color theme="1"/>
      </font>
      <fill>
        <patternFill patternType="solid">
          <fgColor theme="7"/>
          <bgColor theme="7"/>
        </patternFill>
      </fill>
    </dxf>
    <dxf>
      <font>
        <color theme="0"/>
      </font>
      <fill>
        <patternFill patternType="solid">
          <fgColor rgb="FFFFC000"/>
          <bgColor rgb="FFFFC000"/>
        </patternFill>
      </fill>
    </dxf>
    <dxf>
      <font>
        <b/>
        <i/>
        <color rgb="FF548135"/>
      </font>
      <fill>
        <patternFill patternType="none"/>
      </fill>
    </dxf>
    <dxf>
      <font>
        <b/>
        <i/>
        <color rgb="FFFF0000"/>
      </font>
      <fill>
        <patternFill patternType="none"/>
      </fill>
    </dxf>
    <dxf>
      <font>
        <b/>
        <i/>
        <color rgb="FFFF9900"/>
      </font>
      <fill>
        <patternFill patternType="none"/>
      </fill>
    </dxf>
    <dxf>
      <font>
        <b/>
        <i/>
      </font>
      <fill>
        <patternFill patternType="solid">
          <fgColor rgb="FFFFD965"/>
          <bgColor rgb="FFFFD965"/>
        </patternFill>
      </fill>
    </dxf>
    <dxf>
      <font>
        <b/>
        <i/>
        <color theme="0"/>
      </font>
      <fill>
        <patternFill patternType="solid">
          <fgColor rgb="FFFF0000"/>
          <bgColor rgb="FFFF0000"/>
        </patternFill>
      </fill>
    </dxf>
    <dxf>
      <font>
        <b/>
        <i/>
      </font>
      <fill>
        <patternFill patternType="solid">
          <fgColor rgb="FF00B050"/>
          <bgColor rgb="FF00B050"/>
        </patternFill>
      </fill>
    </dxf>
    <dxf>
      <font>
        <b/>
        <i/>
        <color rgb="FF548135"/>
      </font>
      <fill>
        <patternFill patternType="none"/>
      </fill>
    </dxf>
    <dxf>
      <font>
        <b/>
        <i/>
        <color rgb="FFFF0000"/>
      </font>
      <fill>
        <patternFill patternType="none"/>
      </fill>
    </dxf>
    <dxf>
      <font>
        <b/>
        <i/>
        <color rgb="FFFFC000"/>
      </font>
      <fill>
        <patternFill patternType="none"/>
      </fill>
    </dxf>
    <dxf>
      <fill>
        <patternFill patternType="none"/>
      </fill>
    </dxf>
    <dxf>
      <font>
        <b/>
        <i/>
        <color rgb="FFFFC000"/>
      </font>
      <fill>
        <patternFill patternType="none"/>
      </fill>
    </dxf>
    <dxf>
      <fill>
        <patternFill patternType="none"/>
      </fill>
    </dxf>
    <dxf>
      <font>
        <b/>
        <i/>
        <color rgb="FF548135"/>
      </font>
      <fill>
        <patternFill patternType="none"/>
      </fill>
    </dxf>
    <dxf>
      <font>
        <b/>
        <i/>
        <color rgb="FFFF0000"/>
      </font>
      <fill>
        <patternFill patternType="none"/>
      </fill>
    </dxf>
    <dxf>
      <fill>
        <patternFill patternType="solid">
          <fgColor rgb="FFFFC000"/>
          <bgColor rgb="FFFFC000"/>
        </patternFill>
      </fill>
    </dxf>
    <dxf>
      <fill>
        <patternFill patternType="solid">
          <fgColor rgb="FFFF9900"/>
          <bgColor rgb="FFFF9900"/>
        </patternFill>
      </fill>
    </dxf>
    <dxf>
      <font>
        <color theme="0"/>
      </font>
      <fill>
        <patternFill patternType="solid">
          <fgColor rgb="FFFF0000"/>
          <bgColor rgb="FFFF0000"/>
        </patternFill>
      </fill>
    </dxf>
    <dxf>
      <fill>
        <patternFill patternType="solid">
          <fgColor rgb="FFC00000"/>
          <bgColor rgb="FFC00000"/>
        </patternFill>
      </fill>
    </dxf>
    <dxf>
      <font>
        <b/>
        <color rgb="FF000000"/>
      </font>
      <fill>
        <patternFill patternType="solid">
          <fgColor rgb="FFFFC000"/>
          <bgColor rgb="FFFFC000"/>
        </patternFill>
      </fill>
    </dxf>
    <dxf>
      <fill>
        <patternFill patternType="solid">
          <fgColor theme="5"/>
          <bgColor theme="5"/>
        </patternFill>
      </fill>
    </dxf>
    <dxf>
      <font>
        <color rgb="FFFFFFFF"/>
      </font>
      <fill>
        <patternFill patternType="solid">
          <fgColor theme="5"/>
          <bgColor theme="5"/>
        </patternFill>
      </fill>
    </dxf>
    <dxf>
      <font>
        <color theme="0"/>
      </font>
      <fill>
        <patternFill patternType="solid">
          <fgColor rgb="FFFF0000"/>
          <bgColor rgb="FFFF0000"/>
        </patternFill>
      </fill>
    </dxf>
    <dxf>
      <font>
        <color theme="0"/>
      </font>
      <fill>
        <patternFill patternType="solid">
          <fgColor rgb="FFFFC000"/>
          <bgColor rgb="FFFFC000"/>
        </patternFill>
      </fill>
    </dxf>
    <dxf>
      <fill>
        <patternFill patternType="solid">
          <fgColor theme="7"/>
          <bgColor theme="7"/>
        </patternFill>
      </fill>
    </dxf>
    <dxf>
      <fill>
        <patternFill patternType="solid">
          <fgColor rgb="FFFF0000"/>
          <bgColor rgb="FFFF0000"/>
        </patternFill>
      </fill>
    </dxf>
    <dxf>
      <fill>
        <patternFill patternType="solid">
          <fgColor theme="5"/>
          <bgColor theme="5"/>
        </patternFill>
      </fill>
    </dxf>
    <dxf>
      <font>
        <b/>
        <i/>
        <color rgb="FFFFC000"/>
      </font>
      <fill>
        <patternFill patternType="none"/>
      </fill>
    </dxf>
    <dxf>
      <font>
        <color rgb="FFA40000"/>
      </font>
      <fill>
        <patternFill patternType="none"/>
      </fill>
    </dxf>
    <dxf>
      <font>
        <color rgb="FFFF0000"/>
      </font>
      <fill>
        <patternFill patternType="none"/>
      </fill>
    </dxf>
    <dxf>
      <font>
        <color theme="0"/>
      </font>
      <fill>
        <patternFill patternType="solid">
          <fgColor rgb="FFFF0000"/>
          <bgColor rgb="FFFF0000"/>
        </patternFill>
      </fill>
    </dxf>
    <dxf>
      <font>
        <color theme="0"/>
      </font>
      <fill>
        <patternFill patternType="solid">
          <fgColor rgb="FFFF6600"/>
          <bgColor rgb="FFFF6600"/>
        </patternFill>
      </fill>
    </dxf>
    <dxf>
      <font>
        <color theme="0"/>
      </font>
      <fill>
        <patternFill patternType="solid">
          <fgColor rgb="FFFFFF00"/>
          <bgColor rgb="FFFFFF00"/>
        </patternFill>
      </fill>
    </dxf>
    <dxf>
      <font>
        <color theme="0"/>
      </font>
      <fill>
        <patternFill patternType="solid">
          <fgColor rgb="FF009900"/>
          <bgColor rgb="FF009900"/>
        </patternFill>
      </fill>
    </dxf>
    <dxf>
      <font>
        <b/>
        <i/>
        <color theme="0"/>
      </font>
      <fill>
        <patternFill patternType="solid">
          <fgColor rgb="FFFFD965"/>
          <bgColor rgb="FFFFD965"/>
        </patternFill>
      </fill>
    </dxf>
    <dxf>
      <font>
        <color theme="0"/>
      </font>
      <fill>
        <patternFill patternType="solid">
          <fgColor rgb="FFFF0000"/>
          <bgColor rgb="FFFF0000"/>
        </patternFill>
      </fill>
    </dxf>
    <dxf>
      <font>
        <color theme="0"/>
      </font>
      <fill>
        <patternFill patternType="solid">
          <fgColor rgb="FFC00000"/>
          <bgColor rgb="FFC00000"/>
        </patternFill>
      </fill>
    </dxf>
    <dxf>
      <font>
        <color theme="0"/>
      </font>
      <fill>
        <patternFill patternType="solid">
          <fgColor rgb="FFFFC000"/>
          <bgColor rgb="FFFFC000"/>
        </patternFill>
      </fill>
    </dxf>
    <dxf>
      <fill>
        <patternFill patternType="solid">
          <fgColor rgb="FFFF0000"/>
          <bgColor rgb="FFFF0000"/>
        </patternFill>
      </fill>
    </dxf>
    <dxf>
      <fill>
        <patternFill patternType="solid">
          <fgColor theme="7"/>
          <bgColor theme="7"/>
        </patternFill>
      </fill>
    </dxf>
    <dxf>
      <fill>
        <patternFill patternType="solid">
          <fgColor rgb="FF009900"/>
          <bgColor rgb="FF009900"/>
        </patternFill>
      </fill>
    </dxf>
    <dxf>
      <fill>
        <patternFill patternType="solid">
          <fgColor theme="0"/>
          <bgColor theme="0"/>
        </patternFill>
      </fill>
    </dxf>
    <dxf>
      <font>
        <b/>
        <i/>
        <color theme="0"/>
      </font>
      <fill>
        <patternFill patternType="solid">
          <fgColor rgb="FFFF0000"/>
          <bgColor rgb="FFFF0000"/>
        </patternFill>
      </fill>
    </dxf>
    <dxf>
      <font>
        <b/>
        <i/>
      </font>
      <fill>
        <patternFill patternType="solid">
          <fgColor rgb="FFFFD965"/>
          <bgColor rgb="FFFFD965"/>
        </patternFill>
      </fill>
    </dxf>
    <dxf>
      <font>
        <b/>
        <i/>
      </font>
      <fill>
        <patternFill patternType="solid">
          <fgColor rgb="FF00B050"/>
          <bgColor rgb="FF00B050"/>
        </patternFill>
      </fill>
    </dxf>
    <dxf>
      <font>
        <b/>
        <i/>
        <color rgb="FFFF9900"/>
      </font>
      <fill>
        <patternFill patternType="none"/>
      </fill>
    </dxf>
    <dxf>
      <font>
        <b/>
        <i/>
        <color rgb="FF548135"/>
      </font>
      <fill>
        <patternFill patternType="none"/>
      </fill>
    </dxf>
    <dxf>
      <font>
        <b/>
        <i/>
        <color rgb="FFFF0000"/>
      </font>
      <fill>
        <patternFill patternType="none"/>
      </fill>
    </dxf>
    <dxf>
      <fill>
        <patternFill patternType="none"/>
      </fill>
    </dxf>
    <dxf>
      <font>
        <b/>
        <i/>
        <color rgb="FFFFC000"/>
      </font>
      <fill>
        <patternFill patternType="none"/>
      </fill>
    </dxf>
    <dxf>
      <font>
        <b/>
        <i/>
        <color rgb="FFFF0000"/>
      </font>
      <fill>
        <patternFill patternType="none"/>
      </fill>
    </dxf>
    <dxf>
      <font>
        <b/>
        <i/>
        <color rgb="FF548135"/>
      </font>
      <fill>
        <patternFill patternType="none"/>
      </fill>
    </dxf>
    <dxf>
      <font>
        <b/>
        <i/>
        <color rgb="FF548135"/>
      </font>
      <fill>
        <patternFill patternType="none"/>
      </fill>
    </dxf>
    <dxf>
      <font>
        <b/>
        <i/>
        <color rgb="FFFF0000"/>
      </font>
      <fill>
        <patternFill patternType="none"/>
      </fill>
    </dxf>
    <dxf>
      <font>
        <b/>
        <i/>
        <color rgb="FFFFC000"/>
      </font>
      <fill>
        <patternFill patternType="none"/>
      </fill>
    </dxf>
    <dxf>
      <fill>
        <patternFill patternType="none"/>
      </fill>
    </dxf>
    <dxf>
      <font>
        <b/>
        <i/>
        <color rgb="FFFF0000"/>
      </font>
      <fill>
        <patternFill patternType="none"/>
      </fill>
    </dxf>
    <dxf>
      <font>
        <b/>
        <i/>
        <color rgb="FFFFC000"/>
      </font>
      <fill>
        <patternFill patternType="none"/>
      </fill>
    </dxf>
    <dxf>
      <fill>
        <patternFill patternType="none"/>
      </fill>
    </dxf>
    <dxf>
      <font>
        <b/>
        <i/>
        <color rgb="FF548135"/>
      </font>
      <fill>
        <patternFill patternType="none"/>
      </fill>
    </dxf>
    <dxf>
      <fill>
        <patternFill patternType="none"/>
      </fill>
    </dxf>
    <dxf>
      <font>
        <b/>
        <i/>
        <color rgb="FFFF0000"/>
      </font>
      <fill>
        <patternFill patternType="none"/>
      </fill>
    </dxf>
    <dxf>
      <font>
        <b/>
        <i/>
        <color rgb="FF548135"/>
      </font>
      <fill>
        <patternFill patternType="none"/>
      </fill>
    </dxf>
    <dxf>
      <font>
        <b/>
        <i/>
        <color rgb="FFFFC000"/>
      </font>
      <fill>
        <patternFill patternType="none"/>
      </fill>
    </dxf>
    <dxf>
      <font>
        <b/>
        <i/>
        <color rgb="FFFF0000"/>
      </font>
      <fill>
        <patternFill patternType="none"/>
      </fill>
    </dxf>
    <dxf>
      <font>
        <b/>
        <i/>
        <color rgb="FF548135"/>
      </font>
      <fill>
        <patternFill patternType="none"/>
      </fill>
    </dxf>
    <dxf>
      <fill>
        <patternFill patternType="none"/>
      </fill>
    </dxf>
    <dxf>
      <font>
        <b/>
        <i/>
        <color rgb="FFFFC000"/>
      </font>
      <fill>
        <patternFill patternType="none"/>
      </fill>
    </dxf>
    <dxf>
      <fill>
        <patternFill patternType="none"/>
      </fill>
    </dxf>
    <dxf>
      <font>
        <b/>
        <i/>
        <color rgb="FF548135"/>
      </font>
      <fill>
        <patternFill patternType="none"/>
      </fill>
    </dxf>
    <dxf>
      <font>
        <b/>
        <i/>
        <color rgb="FFFF0000"/>
      </font>
      <fill>
        <patternFill patternType="none"/>
      </fill>
    </dxf>
    <dxf>
      <font>
        <b/>
        <i/>
        <color rgb="FFFFC000"/>
      </font>
      <fill>
        <patternFill patternType="none"/>
      </fill>
    </dxf>
    <dxf>
      <font>
        <b/>
        <i/>
        <color rgb="FF548135"/>
      </font>
      <fill>
        <patternFill patternType="none"/>
      </fill>
    </dxf>
    <dxf>
      <fill>
        <patternFill patternType="none"/>
      </fill>
    </dxf>
    <dxf>
      <font>
        <b/>
        <i/>
        <color rgb="FFFFC000"/>
      </font>
      <fill>
        <patternFill patternType="none"/>
      </fill>
    </dxf>
    <dxf>
      <font>
        <b/>
        <i/>
        <color rgb="FFFF0000"/>
      </font>
      <fill>
        <patternFill patternType="none"/>
      </fill>
    </dxf>
    <dxf>
      <fill>
        <patternFill patternType="solid">
          <fgColor theme="5"/>
          <bgColor theme="5"/>
        </patternFill>
      </fill>
    </dxf>
    <dxf>
      <fill>
        <patternFill patternType="solid">
          <fgColor rgb="FFC00000"/>
          <bgColor rgb="FFC00000"/>
        </patternFill>
      </fill>
    </dxf>
    <dxf>
      <fill>
        <patternFill patternType="solid">
          <fgColor theme="7"/>
          <bgColor theme="7"/>
        </patternFill>
      </fill>
    </dxf>
    <dxf>
      <fill>
        <patternFill patternType="solid">
          <fgColor theme="7"/>
          <bgColor theme="7"/>
        </patternFill>
      </fill>
    </dxf>
    <dxf>
      <fill>
        <patternFill patternType="solid">
          <fgColor rgb="FFFF0000"/>
          <bgColor rgb="FFFF0000"/>
        </patternFill>
      </fill>
    </dxf>
    <dxf>
      <fill>
        <patternFill patternType="solid">
          <fgColor theme="5"/>
          <bgColor theme="5"/>
        </patternFill>
      </fill>
    </dxf>
    <dxf>
      <font>
        <b/>
        <i/>
        <color rgb="FFFFC000"/>
      </font>
      <fill>
        <patternFill patternType="none"/>
      </fill>
    </dxf>
    <dxf>
      <font>
        <color rgb="FFA40000"/>
      </font>
      <fill>
        <patternFill patternType="none"/>
      </fill>
    </dxf>
    <dxf>
      <font>
        <color rgb="FFFF0000"/>
      </font>
      <fill>
        <patternFill patternType="none"/>
      </fill>
    </dxf>
    <dxf>
      <font>
        <b/>
        <i/>
        <color theme="0"/>
      </font>
      <fill>
        <patternFill patternType="solid">
          <fgColor rgb="FFFFD965"/>
          <bgColor rgb="FFFFD965"/>
        </patternFill>
      </fill>
    </dxf>
    <dxf>
      <font>
        <color theme="0"/>
      </font>
      <fill>
        <patternFill patternType="solid">
          <fgColor rgb="FF009900"/>
          <bgColor rgb="FF009900"/>
        </patternFill>
      </fill>
    </dxf>
    <dxf>
      <font>
        <color theme="0"/>
      </font>
      <fill>
        <patternFill patternType="solid">
          <fgColor rgb="FFFFFF00"/>
          <bgColor rgb="FFFFFF00"/>
        </patternFill>
      </fill>
    </dxf>
    <dxf>
      <font>
        <color theme="0"/>
      </font>
      <fill>
        <patternFill patternType="solid">
          <fgColor rgb="FFFF0000"/>
          <bgColor rgb="FFFF0000"/>
        </patternFill>
      </fill>
    </dxf>
    <dxf>
      <font>
        <color theme="0"/>
      </font>
      <fill>
        <patternFill patternType="solid">
          <fgColor rgb="FFFF6600"/>
          <bgColor rgb="FFFF6600"/>
        </patternFill>
      </fill>
    </dxf>
    <dxf>
      <font>
        <b/>
        <i/>
        <color rgb="FF008000"/>
      </font>
      <fill>
        <patternFill patternType="none"/>
      </fill>
    </dxf>
    <dxf>
      <font>
        <b/>
        <i/>
        <color rgb="FFFFD965"/>
      </font>
      <fill>
        <patternFill patternType="none"/>
      </fill>
    </dxf>
    <dxf>
      <font>
        <b/>
        <i/>
        <color rgb="FFFFFF00"/>
      </font>
      <fill>
        <patternFill patternType="none"/>
      </fill>
    </dxf>
    <dxf>
      <font>
        <b/>
        <i/>
        <color rgb="FFFF6600"/>
      </font>
      <fill>
        <patternFill patternType="none"/>
      </fill>
    </dxf>
    <dxf>
      <font>
        <b/>
        <i/>
        <color rgb="FFFF0000"/>
      </font>
      <fill>
        <patternFill patternType="none"/>
      </fill>
    </dxf>
    <dxf>
      <font>
        <b/>
        <color rgb="FFFFFFFF"/>
      </font>
      <fill>
        <patternFill patternType="solid">
          <fgColor rgb="FFED7D31"/>
          <bgColor rgb="FFED7D31"/>
        </patternFill>
      </fill>
    </dxf>
    <dxf>
      <font>
        <b/>
        <color rgb="FFFFFFFF"/>
      </font>
      <fill>
        <patternFill patternType="solid">
          <fgColor rgb="FFC00000"/>
          <bgColor rgb="FFC00000"/>
        </patternFill>
      </fill>
    </dxf>
    <dxf>
      <font>
        <b/>
        <color rgb="FF000000"/>
      </font>
      <fill>
        <patternFill patternType="solid">
          <fgColor rgb="FFFFC000"/>
          <bgColor rgb="FFFFC000"/>
        </patternFill>
      </fill>
    </dxf>
    <dxf>
      <font>
        <color rgb="FFFFFFFF"/>
      </font>
      <fill>
        <patternFill patternType="solid">
          <fgColor theme="5"/>
          <bgColor theme="5"/>
        </patternFill>
      </fill>
    </dxf>
    <dxf>
      <font>
        <color theme="0"/>
      </font>
      <fill>
        <patternFill patternType="solid">
          <fgColor rgb="FFFFC000"/>
          <bgColor rgb="FFFFC000"/>
        </patternFill>
      </fill>
    </dxf>
    <dxf>
      <font>
        <color theme="0"/>
      </font>
      <fill>
        <patternFill patternType="solid">
          <fgColor rgb="FFFF0000"/>
          <bgColor rgb="FFFF0000"/>
        </patternFill>
      </fill>
    </dxf>
    <dxf>
      <font>
        <color theme="0"/>
      </font>
      <fill>
        <patternFill patternType="solid">
          <fgColor rgb="FFC00000"/>
          <bgColor rgb="FFC00000"/>
        </patternFill>
      </fill>
    </dxf>
    <dxf>
      <font>
        <color theme="0"/>
      </font>
      <fill>
        <patternFill patternType="solid">
          <fgColor theme="5"/>
          <bgColor theme="5"/>
        </patternFill>
      </fill>
    </dxf>
    <dxf>
      <font>
        <color theme="0"/>
      </font>
      <fill>
        <patternFill patternType="solid">
          <fgColor rgb="FFFFC000"/>
          <bgColor rgb="FFFFC000"/>
        </patternFill>
      </fill>
    </dxf>
    <dxf>
      <font>
        <color theme="1"/>
      </font>
      <fill>
        <patternFill patternType="solid">
          <fgColor theme="7"/>
          <bgColor theme="7"/>
        </patternFill>
      </fill>
    </dxf>
    <dxf>
      <font>
        <color theme="0"/>
      </font>
      <fill>
        <patternFill patternType="solid">
          <fgColor rgb="FF009900"/>
          <bgColor rgb="FF009900"/>
        </patternFill>
      </fill>
    </dxf>
    <dxf>
      <font>
        <b/>
        <i/>
        <color rgb="FFFF0000"/>
      </font>
      <fill>
        <patternFill patternType="none"/>
      </fill>
    </dxf>
    <dxf>
      <font>
        <b/>
        <i/>
        <color rgb="FFFF9900"/>
      </font>
      <fill>
        <patternFill patternType="none"/>
      </fill>
    </dxf>
    <dxf>
      <font>
        <b/>
        <i/>
        <color rgb="FF548135"/>
      </font>
      <fill>
        <patternFill patternType="none"/>
      </fill>
    </dxf>
    <dxf>
      <font>
        <b/>
        <i/>
      </font>
      <fill>
        <patternFill patternType="solid">
          <fgColor rgb="FF00B050"/>
          <bgColor rgb="FF00B050"/>
        </patternFill>
      </fill>
    </dxf>
    <dxf>
      <font>
        <b/>
        <i/>
      </font>
      <fill>
        <patternFill patternType="solid">
          <fgColor rgb="FFFFD965"/>
          <bgColor rgb="FFFFD965"/>
        </patternFill>
      </fill>
    </dxf>
    <dxf>
      <font>
        <b/>
        <i/>
        <color theme="0"/>
      </font>
      <fill>
        <patternFill patternType="solid">
          <fgColor rgb="FFFF0000"/>
          <bgColor rgb="FFFF0000"/>
        </patternFill>
      </fill>
    </dxf>
    <dxf>
      <font>
        <b/>
        <i/>
        <color rgb="FF548135"/>
      </font>
      <fill>
        <patternFill patternType="none"/>
      </fill>
    </dxf>
    <dxf>
      <font>
        <b/>
        <i/>
        <color rgb="FFFF0000"/>
      </font>
      <fill>
        <patternFill patternType="none"/>
      </fill>
    </dxf>
    <dxf>
      <font>
        <b/>
        <i/>
        <color rgb="FFFFC000"/>
      </font>
      <fill>
        <patternFill patternType="none"/>
      </fill>
    </dxf>
    <dxf>
      <fill>
        <patternFill patternType="none"/>
      </fill>
    </dxf>
    <dxf>
      <font>
        <b/>
        <i/>
        <color rgb="FF548135"/>
      </font>
      <fill>
        <patternFill patternType="none"/>
      </fill>
    </dxf>
    <dxf>
      <font>
        <b/>
        <i/>
        <color rgb="FFFF0000"/>
      </font>
      <fill>
        <patternFill patternType="none"/>
      </fill>
    </dxf>
    <dxf>
      <font>
        <b/>
        <i/>
        <color rgb="FFFFC000"/>
      </font>
      <fill>
        <patternFill patternType="none"/>
      </fill>
    </dxf>
    <dxf>
      <fill>
        <patternFill patternType="none"/>
      </fill>
    </dxf>
    <dxf>
      <font>
        <color theme="0"/>
      </font>
      <fill>
        <patternFill patternType="solid">
          <fgColor rgb="FFFF0000"/>
          <bgColor rgb="FFFF0000"/>
        </patternFill>
      </fill>
    </dxf>
    <dxf>
      <fill>
        <patternFill patternType="solid">
          <fgColor rgb="FFFFC000"/>
          <bgColor rgb="FFFFC000"/>
        </patternFill>
      </fill>
    </dxf>
    <dxf>
      <fill>
        <patternFill patternType="solid">
          <fgColor rgb="FFFF9900"/>
          <bgColor rgb="FFFF9900"/>
        </patternFill>
      </fill>
    </dxf>
    <dxf>
      <fill>
        <patternFill patternType="solid">
          <fgColor rgb="FFC00000"/>
          <bgColor rgb="FFC00000"/>
        </patternFill>
      </fill>
    </dxf>
    <dxf>
      <fill>
        <patternFill patternType="solid">
          <fgColor theme="5"/>
          <bgColor theme="5"/>
        </patternFill>
      </fill>
    </dxf>
    <dxf>
      <fill>
        <patternFill patternType="solid">
          <fgColor rgb="FFFF0000"/>
          <bgColor rgb="FFFF0000"/>
        </patternFill>
      </fill>
    </dxf>
    <dxf>
      <fill>
        <patternFill patternType="solid">
          <fgColor theme="5"/>
          <bgColor theme="5"/>
        </patternFill>
      </fill>
    </dxf>
    <dxf>
      <fill>
        <patternFill patternType="solid">
          <fgColor theme="7"/>
          <bgColor theme="7"/>
        </patternFill>
      </fill>
    </dxf>
    <dxf>
      <font>
        <color rgb="FFFF0000"/>
      </font>
      <fill>
        <patternFill patternType="none"/>
      </fill>
    </dxf>
    <dxf>
      <font>
        <color rgb="FFA40000"/>
      </font>
      <fill>
        <patternFill patternType="none"/>
      </fill>
    </dxf>
    <dxf>
      <font>
        <b/>
        <i/>
        <color rgb="FFFFC000"/>
      </font>
      <fill>
        <patternFill patternType="none"/>
      </fill>
    </dxf>
    <dxf>
      <font>
        <color theme="0"/>
      </font>
      <fill>
        <patternFill patternType="solid">
          <fgColor rgb="FFFFFF00"/>
          <bgColor rgb="FFFFFF00"/>
        </patternFill>
      </fill>
    </dxf>
    <dxf>
      <font>
        <color theme="0"/>
      </font>
      <fill>
        <patternFill patternType="solid">
          <fgColor rgb="FFFF6600"/>
          <bgColor rgb="FFFF6600"/>
        </patternFill>
      </fill>
    </dxf>
    <dxf>
      <font>
        <color theme="0"/>
      </font>
      <fill>
        <patternFill patternType="solid">
          <fgColor rgb="FFFF0000"/>
          <bgColor rgb="FFFF0000"/>
        </patternFill>
      </fill>
    </dxf>
    <dxf>
      <font>
        <b/>
        <i/>
        <color theme="0"/>
      </font>
      <fill>
        <patternFill patternType="solid">
          <fgColor rgb="FFFFD965"/>
          <bgColor rgb="FFFFD965"/>
        </patternFill>
      </fill>
    </dxf>
    <dxf>
      <font>
        <color theme="0"/>
      </font>
      <fill>
        <patternFill patternType="solid">
          <fgColor rgb="FF009900"/>
          <bgColor rgb="FF009900"/>
        </patternFill>
      </fill>
    </dxf>
    <dxf>
      <fill>
        <patternFill patternType="solid">
          <fgColor rgb="FFB7E1CD"/>
          <bgColor rgb="FFB7E1CD"/>
        </patternFill>
      </fill>
    </dxf>
    <dxf>
      <fill>
        <patternFill patternType="solid">
          <fgColor rgb="FF009900"/>
          <bgColor rgb="FF009900"/>
        </patternFill>
      </fill>
    </dxf>
    <dxf>
      <fill>
        <patternFill patternType="solid">
          <fgColor theme="7"/>
          <bgColor theme="7"/>
        </patternFill>
      </fill>
    </dxf>
    <dxf>
      <fill>
        <patternFill patternType="solid">
          <fgColor rgb="FFFF0000"/>
          <bgColor rgb="FFFF0000"/>
        </patternFill>
      </fill>
    </dxf>
    <dxf>
      <fill>
        <patternFill patternType="solid">
          <fgColor theme="0"/>
          <bgColor theme="0"/>
        </patternFill>
      </fill>
    </dxf>
    <dxf>
      <font>
        <b/>
        <i/>
        <color theme="0"/>
      </font>
      <fill>
        <patternFill patternType="solid">
          <fgColor rgb="FFFF0000"/>
          <bgColor rgb="FFFF0000"/>
        </patternFill>
      </fill>
    </dxf>
    <dxf>
      <font>
        <b/>
        <i/>
      </font>
      <fill>
        <patternFill patternType="solid">
          <fgColor rgb="FF00B050"/>
          <bgColor rgb="FF00B050"/>
        </patternFill>
      </fill>
    </dxf>
    <dxf>
      <font>
        <b/>
        <i/>
      </font>
      <fill>
        <patternFill patternType="solid">
          <fgColor rgb="FFFFD965"/>
          <bgColor rgb="FFFFD965"/>
        </patternFill>
      </fill>
    </dxf>
    <dxf>
      <font>
        <b/>
        <i/>
        <color rgb="FFFF9900"/>
      </font>
      <fill>
        <patternFill patternType="none"/>
      </fill>
    </dxf>
    <dxf>
      <font>
        <b/>
        <i/>
        <color rgb="FFFF0000"/>
      </font>
      <fill>
        <patternFill patternType="none"/>
      </fill>
    </dxf>
    <dxf>
      <font>
        <b/>
        <i/>
        <color rgb="FF548135"/>
      </font>
      <fill>
        <patternFill patternType="none"/>
      </fill>
    </dxf>
    <dxf>
      <font>
        <b/>
        <i/>
      </font>
      <fill>
        <patternFill patternType="solid">
          <fgColor rgb="FF00B050"/>
          <bgColor rgb="FF00B050"/>
        </patternFill>
      </fill>
    </dxf>
    <dxf>
      <font>
        <b/>
        <i/>
      </font>
      <fill>
        <patternFill patternType="solid">
          <fgColor rgb="FFFFD965"/>
          <bgColor rgb="FFFFD965"/>
        </patternFill>
      </fill>
    </dxf>
    <dxf>
      <font>
        <b/>
        <i/>
        <color theme="0"/>
      </font>
      <fill>
        <patternFill patternType="solid">
          <fgColor rgb="FFFF0000"/>
          <bgColor rgb="FFFF0000"/>
        </patternFill>
      </fill>
    </dxf>
    <dxf>
      <font>
        <b/>
        <i/>
        <color rgb="FF548135"/>
      </font>
      <fill>
        <patternFill patternType="none"/>
      </fill>
    </dxf>
    <dxf>
      <font>
        <b/>
        <i/>
        <color rgb="FFFF0000"/>
      </font>
      <fill>
        <patternFill patternType="none"/>
      </fill>
    </dxf>
    <dxf>
      <font>
        <b/>
        <i/>
        <color rgb="FFFFC000"/>
      </font>
      <fill>
        <patternFill patternType="none"/>
      </fill>
    </dxf>
    <dxf>
      <fill>
        <patternFill patternType="none"/>
      </fill>
    </dxf>
    <dxf>
      <font>
        <b/>
        <i/>
        <color rgb="FF548135"/>
      </font>
      <fill>
        <patternFill patternType="none"/>
      </fill>
    </dxf>
    <dxf>
      <font>
        <b/>
        <i/>
        <color rgb="FFFFC000"/>
      </font>
      <fill>
        <patternFill patternType="none"/>
      </fill>
    </dxf>
    <dxf>
      <fill>
        <patternFill patternType="none"/>
      </fill>
    </dxf>
    <dxf>
      <font>
        <b/>
        <i/>
        <color rgb="FFFF0000"/>
      </font>
      <fill>
        <patternFill patternType="none"/>
      </fill>
    </dxf>
    <dxf>
      <fill>
        <patternFill patternType="solid">
          <fgColor theme="5"/>
          <bgColor theme="5"/>
        </patternFill>
      </fill>
    </dxf>
    <dxf>
      <fill>
        <patternFill patternType="solid">
          <fgColor theme="7"/>
          <bgColor theme="7"/>
        </patternFill>
      </fill>
    </dxf>
    <dxf>
      <fill>
        <patternFill patternType="solid">
          <fgColor rgb="FFC00000"/>
          <bgColor rgb="FFC00000"/>
        </patternFill>
      </fill>
    </dxf>
    <dxf>
      <font>
        <color theme="0"/>
      </font>
      <fill>
        <patternFill patternType="solid">
          <fgColor rgb="FFFF0000"/>
          <bgColor rgb="FFFF0000"/>
        </patternFill>
      </fill>
    </dxf>
    <dxf>
      <font>
        <color theme="0"/>
      </font>
      <fill>
        <patternFill patternType="solid">
          <fgColor rgb="FFC00000"/>
          <bgColor rgb="FFC00000"/>
        </patternFill>
      </fill>
    </dxf>
    <dxf>
      <font>
        <color theme="0"/>
      </font>
      <fill>
        <patternFill patternType="solid">
          <fgColor rgb="FFFFC000"/>
          <bgColor rgb="FFFFC000"/>
        </patternFill>
      </fill>
    </dxf>
    <dxf>
      <fill>
        <patternFill patternType="solid">
          <fgColor theme="7"/>
          <bgColor theme="7"/>
        </patternFill>
      </fill>
    </dxf>
    <dxf>
      <fill>
        <patternFill patternType="solid">
          <fgColor rgb="FFFF0000"/>
          <bgColor rgb="FFFF0000"/>
        </patternFill>
      </fill>
    </dxf>
    <dxf>
      <fill>
        <patternFill patternType="solid">
          <fgColor theme="5"/>
          <bgColor theme="5"/>
        </patternFill>
      </fill>
    </dxf>
    <dxf>
      <font>
        <b/>
        <i/>
        <color rgb="FFFFC000"/>
      </font>
      <fill>
        <patternFill patternType="none"/>
      </fill>
    </dxf>
    <dxf>
      <font>
        <color rgb="FFA40000"/>
      </font>
      <fill>
        <patternFill patternType="none"/>
      </fill>
    </dxf>
    <dxf>
      <font>
        <color rgb="FFFF0000"/>
      </font>
      <fill>
        <patternFill patternType="none"/>
      </fill>
    </dxf>
    <dxf>
      <font>
        <color theme="0"/>
      </font>
      <fill>
        <patternFill patternType="solid">
          <fgColor rgb="FF009900"/>
          <bgColor rgb="FF009900"/>
        </patternFill>
      </fill>
    </dxf>
    <dxf>
      <font>
        <color theme="0"/>
      </font>
      <fill>
        <patternFill patternType="solid">
          <fgColor rgb="FFFF6600"/>
          <bgColor rgb="FFFF6600"/>
        </patternFill>
      </fill>
    </dxf>
    <dxf>
      <font>
        <color theme="0"/>
      </font>
      <fill>
        <patternFill patternType="solid">
          <fgColor rgb="FFFF0000"/>
          <bgColor rgb="FFFF0000"/>
        </patternFill>
      </fill>
    </dxf>
    <dxf>
      <font>
        <color theme="0"/>
      </font>
      <fill>
        <patternFill patternType="solid">
          <fgColor rgb="FFFFFF00"/>
          <bgColor rgb="FFFFFF00"/>
        </patternFill>
      </fill>
    </dxf>
    <dxf>
      <font>
        <b/>
        <i/>
        <color theme="0"/>
      </font>
      <fill>
        <patternFill patternType="solid">
          <fgColor rgb="FFFFD965"/>
          <bgColor rgb="FFFFD965"/>
        </patternFill>
      </fill>
    </dxf>
    <dxf>
      <font>
        <b/>
        <i/>
        <color rgb="FFFFFF00"/>
      </font>
      <fill>
        <patternFill patternType="none"/>
      </fill>
    </dxf>
    <dxf>
      <font>
        <b/>
        <i/>
        <color rgb="FFFF6600"/>
      </font>
      <fill>
        <patternFill patternType="none"/>
      </fill>
    </dxf>
    <dxf>
      <font>
        <b/>
        <i/>
        <color rgb="FFFFD965"/>
      </font>
      <fill>
        <patternFill patternType="none"/>
      </fill>
    </dxf>
    <dxf>
      <font>
        <b/>
        <i/>
        <color rgb="FFFF0000"/>
      </font>
      <fill>
        <patternFill patternType="none"/>
      </fill>
    </dxf>
    <dxf>
      <font>
        <b/>
        <i/>
        <color rgb="FF008000"/>
      </font>
      <fill>
        <patternFill patternType="none"/>
      </fill>
    </dxf>
    <dxf>
      <font>
        <b/>
        <color rgb="FFFFFFFF"/>
      </font>
      <fill>
        <patternFill patternType="solid">
          <fgColor rgb="FFC00000"/>
          <bgColor rgb="FFC00000"/>
        </patternFill>
      </fill>
    </dxf>
    <dxf>
      <font>
        <b/>
        <color rgb="FF000000"/>
      </font>
      <fill>
        <patternFill patternType="solid">
          <fgColor rgb="FFFFC000"/>
          <bgColor rgb="FFFFC000"/>
        </patternFill>
      </fill>
    </dxf>
    <dxf>
      <font>
        <b/>
        <color rgb="FFFFFFFF"/>
      </font>
      <fill>
        <patternFill patternType="solid">
          <fgColor rgb="FFED7D31"/>
          <bgColor rgb="FFED7D31"/>
        </patternFill>
      </fill>
    </dxf>
    <dxf>
      <font>
        <color theme="0"/>
      </font>
      <fill>
        <patternFill patternType="solid">
          <fgColor rgb="FFFF0000"/>
          <bgColor rgb="FFFF0000"/>
        </patternFill>
      </fill>
    </dxf>
    <dxf>
      <font>
        <color rgb="FFFFFFFF"/>
      </font>
      <fill>
        <patternFill patternType="solid">
          <fgColor theme="5"/>
          <bgColor theme="5"/>
        </patternFill>
      </fill>
    </dxf>
    <dxf>
      <font>
        <color theme="0"/>
      </font>
      <fill>
        <patternFill patternType="solid">
          <fgColor rgb="FFFFC000"/>
          <bgColor rgb="FFFFC000"/>
        </patternFill>
      </fill>
    </dxf>
    <dxf>
      <font>
        <color theme="0"/>
      </font>
      <fill>
        <patternFill patternType="solid">
          <fgColor rgb="FFFFC000"/>
          <bgColor rgb="FFFFC000"/>
        </patternFill>
      </fill>
    </dxf>
    <dxf>
      <font>
        <color theme="0"/>
      </font>
      <fill>
        <patternFill patternType="solid">
          <fgColor rgb="FF009900"/>
          <bgColor rgb="FF009900"/>
        </patternFill>
      </fill>
    </dxf>
    <dxf>
      <font>
        <color theme="1"/>
      </font>
      <fill>
        <patternFill patternType="solid">
          <fgColor theme="7"/>
          <bgColor theme="7"/>
        </patternFill>
      </fill>
    </dxf>
    <dxf>
      <font>
        <color theme="0"/>
      </font>
      <fill>
        <patternFill patternType="solid">
          <fgColor theme="5"/>
          <bgColor theme="5"/>
        </patternFill>
      </fill>
    </dxf>
    <dxf>
      <font>
        <color theme="0"/>
      </font>
      <fill>
        <patternFill patternType="solid">
          <fgColor rgb="FFC00000"/>
          <bgColor rgb="FFC00000"/>
        </patternFill>
      </fill>
    </dxf>
    <dxf>
      <font>
        <b/>
        <i/>
        <color rgb="FFFF0000"/>
      </font>
      <fill>
        <patternFill patternType="none"/>
      </fill>
    </dxf>
    <dxf>
      <font>
        <b/>
        <i/>
        <color rgb="FFFF9900"/>
      </font>
      <fill>
        <patternFill patternType="none"/>
      </fill>
    </dxf>
    <dxf>
      <font>
        <b/>
        <i/>
        <color rgb="FF548135"/>
      </font>
      <fill>
        <patternFill patternType="none"/>
      </fill>
    </dxf>
    <dxf>
      <font>
        <b/>
        <i/>
      </font>
      <fill>
        <patternFill patternType="solid">
          <fgColor rgb="FF00B050"/>
          <bgColor rgb="FF00B050"/>
        </patternFill>
      </fill>
    </dxf>
    <dxf>
      <font>
        <b/>
        <i/>
      </font>
      <fill>
        <patternFill patternType="solid">
          <fgColor rgb="FFFFD965"/>
          <bgColor rgb="FFFFD965"/>
        </patternFill>
      </fill>
    </dxf>
    <dxf>
      <font>
        <b/>
        <i/>
        <color theme="0"/>
      </font>
      <fill>
        <patternFill patternType="solid">
          <fgColor rgb="FFFF0000"/>
          <bgColor rgb="FFFF0000"/>
        </patternFill>
      </fill>
    </dxf>
    <dxf>
      <font>
        <b/>
        <i/>
        <color rgb="FFFFC000"/>
      </font>
      <fill>
        <patternFill patternType="none"/>
      </fill>
    </dxf>
    <dxf>
      <font>
        <b/>
        <i/>
        <color rgb="FF548135"/>
      </font>
      <fill>
        <patternFill patternType="none"/>
      </fill>
    </dxf>
    <dxf>
      <font>
        <b/>
        <i/>
        <color rgb="FFFF0000"/>
      </font>
      <fill>
        <patternFill patternType="none"/>
      </fill>
    </dxf>
    <dxf>
      <fill>
        <patternFill patternType="none"/>
      </fill>
    </dxf>
    <dxf>
      <font>
        <b/>
        <i/>
        <color rgb="FFFFC000"/>
      </font>
      <fill>
        <patternFill patternType="none"/>
      </fill>
    </dxf>
    <dxf>
      <font>
        <b/>
        <i/>
        <color rgb="FF548135"/>
      </font>
      <fill>
        <patternFill patternType="none"/>
      </fill>
    </dxf>
    <dxf>
      <font>
        <b/>
        <i/>
        <color rgb="FFFF0000"/>
      </font>
      <fill>
        <patternFill patternType="none"/>
      </fill>
    </dxf>
    <dxf>
      <fill>
        <patternFill patternType="none"/>
      </fill>
    </dxf>
    <dxf>
      <font>
        <b/>
        <i/>
        <color rgb="FFFFC000"/>
      </font>
      <fill>
        <patternFill patternType="none"/>
      </fill>
    </dxf>
    <dxf>
      <font>
        <b/>
        <i/>
        <color rgb="FFFF0000"/>
      </font>
      <fill>
        <patternFill patternType="none"/>
      </fill>
    </dxf>
    <dxf>
      <font>
        <b/>
        <i/>
        <color rgb="FF548135"/>
      </font>
      <fill>
        <patternFill patternType="none"/>
      </fill>
    </dxf>
    <dxf>
      <font>
        <b/>
        <i/>
        <color rgb="FFFFC000"/>
      </font>
      <fill>
        <patternFill patternType="none"/>
      </fill>
    </dxf>
    <dxf>
      <font>
        <b/>
        <i/>
        <color rgb="FF548135"/>
      </font>
      <fill>
        <patternFill patternType="none"/>
      </fill>
    </dxf>
    <dxf>
      <fill>
        <patternFill patternType="none"/>
      </fill>
    </dxf>
    <dxf>
      <fill>
        <patternFill patternType="solid">
          <fgColor theme="5"/>
          <bgColor theme="5"/>
        </patternFill>
      </fill>
    </dxf>
    <dxf>
      <fill>
        <patternFill patternType="solid">
          <fgColor theme="7"/>
          <bgColor theme="7"/>
        </patternFill>
      </fill>
    </dxf>
    <dxf>
      <font>
        <color theme="0"/>
      </font>
      <fill>
        <patternFill patternType="solid">
          <fgColor rgb="FFC00000"/>
          <bgColor rgb="FFC00000"/>
        </patternFill>
      </fill>
    </dxf>
    <dxf>
      <font>
        <color theme="0"/>
      </font>
      <fill>
        <patternFill patternType="solid">
          <fgColor rgb="FF009900"/>
          <bgColor rgb="FF009900"/>
        </patternFill>
      </fill>
    </dxf>
    <dxf>
      <font>
        <color theme="0"/>
      </font>
      <fill>
        <patternFill patternType="solid">
          <fgColor rgb="FFC00000"/>
          <bgColor rgb="FFC00000"/>
        </patternFill>
      </fill>
    </dxf>
    <dxf>
      <fill>
        <patternFill patternType="solid">
          <fgColor theme="5"/>
          <bgColor theme="5"/>
        </patternFill>
      </fill>
    </dxf>
    <dxf>
      <fill>
        <patternFill patternType="solid">
          <fgColor rgb="FFFF0000"/>
          <bgColor rgb="FFFF0000"/>
        </patternFill>
      </fill>
    </dxf>
    <dxf>
      <fill>
        <patternFill patternType="solid">
          <fgColor theme="7"/>
          <bgColor theme="7"/>
        </patternFill>
      </fill>
    </dxf>
    <dxf>
      <font>
        <b/>
        <i/>
        <color rgb="FFFFC000"/>
      </font>
      <fill>
        <patternFill patternType="none"/>
      </fill>
    </dxf>
    <dxf>
      <font>
        <color rgb="FFA40000"/>
      </font>
      <fill>
        <patternFill patternType="none"/>
      </fill>
    </dxf>
    <dxf>
      <font>
        <color rgb="FFFF0000"/>
      </font>
      <fill>
        <patternFill patternType="none"/>
      </fill>
    </dxf>
    <dxf>
      <font>
        <b/>
        <i/>
        <color theme="0"/>
      </font>
      <fill>
        <patternFill patternType="solid">
          <fgColor rgb="FFFFD965"/>
          <bgColor rgb="FFFFD965"/>
        </patternFill>
      </fill>
    </dxf>
    <dxf>
      <font>
        <color theme="0"/>
      </font>
      <fill>
        <patternFill patternType="solid">
          <fgColor rgb="FFFFFF00"/>
          <bgColor rgb="FFFFFF00"/>
        </patternFill>
      </fill>
    </dxf>
    <dxf>
      <font>
        <color theme="0"/>
      </font>
      <fill>
        <patternFill patternType="solid">
          <fgColor rgb="FFFF6600"/>
          <bgColor rgb="FFFF6600"/>
        </patternFill>
      </fill>
    </dxf>
    <dxf>
      <font>
        <color theme="0"/>
      </font>
      <fill>
        <patternFill patternType="solid">
          <fgColor rgb="FFFF0000"/>
          <bgColor rgb="FFFF0000"/>
        </patternFill>
      </fill>
    </dxf>
    <dxf>
      <font>
        <color theme="0"/>
      </font>
      <fill>
        <patternFill patternType="solid">
          <fgColor rgb="FF009900"/>
          <bgColor rgb="FF009900"/>
        </patternFill>
      </fill>
    </dxf>
    <dxf>
      <font>
        <b/>
        <i/>
        <color rgb="FF008000"/>
      </font>
      <fill>
        <patternFill patternType="none"/>
      </fill>
    </dxf>
    <dxf>
      <font>
        <b/>
        <i/>
        <color rgb="FFFFD965"/>
      </font>
      <fill>
        <patternFill patternType="none"/>
      </fill>
    </dxf>
    <dxf>
      <font>
        <b/>
        <i/>
        <color rgb="FFFFFF00"/>
      </font>
      <fill>
        <patternFill patternType="none"/>
      </fill>
    </dxf>
    <dxf>
      <font>
        <b/>
        <i/>
        <color rgb="FFFF6600"/>
      </font>
      <fill>
        <patternFill patternType="none"/>
      </fill>
    </dxf>
    <dxf>
      <font>
        <b/>
        <i/>
        <color rgb="FFFF0000"/>
      </font>
      <fill>
        <patternFill patternType="none"/>
      </fill>
    </dxf>
    <dxf>
      <font>
        <b/>
        <color rgb="FF000000"/>
      </font>
      <fill>
        <patternFill patternType="solid">
          <fgColor rgb="FFFFC000"/>
          <bgColor rgb="FFFFC000"/>
        </patternFill>
      </fill>
    </dxf>
    <dxf>
      <font>
        <b/>
        <color rgb="FFFFFFFF"/>
      </font>
      <fill>
        <patternFill patternType="solid">
          <fgColor rgb="FFC00000"/>
          <bgColor rgb="FFC00000"/>
        </patternFill>
      </fill>
    </dxf>
    <dxf>
      <font>
        <b/>
        <color rgb="FFFFFFFF"/>
      </font>
      <fill>
        <patternFill patternType="solid">
          <fgColor rgb="FFED7D31"/>
          <bgColor rgb="FFED7D31"/>
        </patternFill>
      </fill>
    </dxf>
    <dxf>
      <font>
        <color theme="0"/>
      </font>
      <fill>
        <patternFill patternType="solid">
          <fgColor rgb="FFFF0000"/>
          <bgColor rgb="FFFF0000"/>
        </patternFill>
      </fill>
    </dxf>
    <dxf>
      <font>
        <color theme="0"/>
      </font>
      <fill>
        <patternFill patternType="solid">
          <fgColor rgb="FFFFC000"/>
          <bgColor rgb="FFFFC000"/>
        </patternFill>
      </fill>
    </dxf>
    <dxf>
      <font>
        <color rgb="FFFFFFFF"/>
      </font>
      <fill>
        <patternFill patternType="solid">
          <fgColor theme="5"/>
          <bgColor theme="5"/>
        </patternFill>
      </fill>
    </dxf>
    <dxf>
      <font>
        <color theme="0"/>
      </font>
      <fill>
        <patternFill patternType="solid">
          <fgColor rgb="FF009900"/>
          <bgColor rgb="FF009900"/>
        </patternFill>
      </fill>
    </dxf>
    <dxf>
      <font>
        <color theme="1"/>
      </font>
      <fill>
        <patternFill patternType="solid">
          <fgColor theme="7"/>
          <bgColor theme="7"/>
        </patternFill>
      </fill>
    </dxf>
    <dxf>
      <font>
        <color theme="0"/>
      </font>
      <fill>
        <patternFill patternType="solid">
          <fgColor rgb="FFFFC000"/>
          <bgColor rgb="FFFFC000"/>
        </patternFill>
      </fill>
    </dxf>
    <dxf>
      <font>
        <color theme="0"/>
      </font>
      <fill>
        <patternFill patternType="solid">
          <fgColor theme="5"/>
          <bgColor theme="5"/>
        </patternFill>
      </fill>
    </dxf>
    <dxf>
      <font>
        <color theme="0"/>
      </font>
      <fill>
        <patternFill patternType="solid">
          <fgColor rgb="FFC00000"/>
          <bgColor rgb="FFC00000"/>
        </patternFill>
      </fill>
    </dxf>
    <dxf>
      <font>
        <b/>
        <i/>
        <color rgb="FFFF0000"/>
      </font>
      <fill>
        <patternFill patternType="none"/>
      </fill>
    </dxf>
    <dxf>
      <font>
        <b/>
        <i/>
        <color rgb="FFFF9900"/>
      </font>
      <fill>
        <patternFill patternType="none"/>
      </fill>
    </dxf>
    <dxf>
      <font>
        <b/>
        <i/>
        <color rgb="FF548135"/>
      </font>
      <fill>
        <patternFill patternType="none"/>
      </fill>
    </dxf>
    <dxf>
      <font>
        <b/>
        <i/>
      </font>
      <fill>
        <patternFill patternType="solid">
          <fgColor rgb="FF00B050"/>
          <bgColor rgb="FF00B050"/>
        </patternFill>
      </fill>
    </dxf>
    <dxf>
      <font>
        <b/>
        <i/>
      </font>
      <fill>
        <patternFill patternType="solid">
          <fgColor rgb="FFFFD965"/>
          <bgColor rgb="FFFFD965"/>
        </patternFill>
      </fill>
    </dxf>
    <dxf>
      <font>
        <b/>
        <i/>
        <color theme="0"/>
      </font>
      <fill>
        <patternFill patternType="solid">
          <fgColor rgb="FFFF0000"/>
          <bgColor rgb="FFFF0000"/>
        </patternFill>
      </fill>
    </dxf>
    <dxf>
      <fill>
        <patternFill patternType="none"/>
      </fill>
    </dxf>
    <dxf>
      <font>
        <b/>
        <i/>
        <color rgb="FF548135"/>
      </font>
      <fill>
        <patternFill patternType="none"/>
      </fill>
    </dxf>
    <dxf>
      <font>
        <b/>
        <i/>
        <color rgb="FFFF0000"/>
      </font>
      <fill>
        <patternFill patternType="none"/>
      </fill>
    </dxf>
    <dxf>
      <font>
        <b/>
        <i/>
        <color rgb="FFFFC000"/>
      </font>
      <fill>
        <patternFill patternType="none"/>
      </fill>
    </dxf>
    <dxf>
      <font>
        <b/>
        <i/>
        <color rgb="FFFFC000"/>
      </font>
      <fill>
        <patternFill patternType="none"/>
      </fill>
    </dxf>
    <dxf>
      <font>
        <b/>
        <i/>
        <color rgb="FFFF0000"/>
      </font>
      <fill>
        <patternFill patternType="none"/>
      </fill>
    </dxf>
    <dxf>
      <font>
        <b/>
        <i/>
        <color rgb="FF548135"/>
      </font>
      <fill>
        <patternFill patternType="none"/>
      </fill>
    </dxf>
    <dxf>
      <fill>
        <patternFill patternType="none"/>
      </fill>
    </dxf>
    <dxf>
      <font>
        <b/>
        <i/>
        <color rgb="FF548135"/>
      </font>
      <fill>
        <patternFill patternType="none"/>
      </fill>
    </dxf>
    <dxf>
      <font>
        <b/>
        <i/>
        <color rgb="FFFF0000"/>
      </font>
      <fill>
        <patternFill patternType="none"/>
      </fill>
    </dxf>
    <dxf>
      <fill>
        <patternFill patternType="none"/>
      </fill>
    </dxf>
    <dxf>
      <font>
        <b/>
        <i/>
        <color rgb="FFFFC000"/>
      </font>
      <fill>
        <patternFill patternType="none"/>
      </fill>
    </dxf>
    <dxf>
      <fill>
        <patternFill patternType="none"/>
      </fill>
    </dxf>
    <dxf>
      <font>
        <b/>
        <i/>
        <color rgb="FFFFC000"/>
      </font>
      <fill>
        <patternFill patternType="none"/>
      </fill>
    </dxf>
    <dxf>
      <font>
        <b/>
        <i/>
        <color rgb="FFFF0000"/>
      </font>
      <fill>
        <patternFill patternType="none"/>
      </fill>
    </dxf>
    <dxf>
      <font>
        <b/>
        <i/>
        <color rgb="FF548135"/>
      </font>
      <fill>
        <patternFill patternType="none"/>
      </fill>
    </dxf>
    <dxf>
      <font>
        <b/>
        <i/>
        <color rgb="FF548135"/>
      </font>
      <fill>
        <patternFill patternType="none"/>
      </fill>
    </dxf>
    <dxf>
      <font>
        <b/>
        <i/>
        <color rgb="FFFFC000"/>
      </font>
      <fill>
        <patternFill patternType="none"/>
      </fill>
    </dxf>
    <dxf>
      <font>
        <b/>
        <i/>
        <color rgb="FFFF0000"/>
      </font>
      <fill>
        <patternFill patternType="none"/>
      </fill>
    </dxf>
    <dxf>
      <fill>
        <patternFill patternType="none"/>
      </fill>
    </dxf>
    <dxf>
      <font>
        <b/>
        <i/>
        <color rgb="FFFFC000"/>
      </font>
      <fill>
        <patternFill patternType="none"/>
      </fill>
    </dxf>
    <dxf>
      <font>
        <b/>
        <i/>
        <color rgb="FFFF0000"/>
      </font>
      <fill>
        <patternFill patternType="none"/>
      </fill>
    </dxf>
    <dxf>
      <font>
        <b/>
        <i/>
        <color rgb="FF548135"/>
      </font>
      <fill>
        <patternFill patternType="none"/>
      </fill>
    </dxf>
    <dxf>
      <fill>
        <patternFill patternType="none"/>
      </fill>
    </dxf>
    <dxf>
      <font>
        <b/>
        <i/>
        <color rgb="FFFFC000"/>
      </font>
      <fill>
        <patternFill patternType="none"/>
      </fill>
    </dxf>
    <dxf>
      <font>
        <b/>
        <i/>
        <color rgb="FF548135"/>
      </font>
      <fill>
        <patternFill patternType="none"/>
      </fill>
    </dxf>
    <dxf>
      <font>
        <b/>
        <i/>
        <color rgb="FFFF0000"/>
      </font>
      <fill>
        <patternFill patternType="none"/>
      </fill>
    </dxf>
    <dxf>
      <font>
        <b/>
        <i/>
        <color rgb="FF548135"/>
      </font>
      <fill>
        <patternFill patternType="none"/>
      </fill>
    </dxf>
    <dxf>
      <font>
        <b/>
        <i/>
        <color rgb="FFFF0000"/>
      </font>
      <fill>
        <patternFill patternType="none"/>
      </fill>
    </dxf>
    <dxf>
      <font>
        <b/>
        <i/>
        <color rgb="FFFFC000"/>
      </font>
      <fill>
        <patternFill patternType="none"/>
      </fill>
    </dxf>
    <dxf>
      <fill>
        <patternFill patternType="none"/>
      </fill>
    </dxf>
    <dxf>
      <font>
        <b/>
        <i/>
        <color rgb="FFFFC000"/>
      </font>
      <fill>
        <patternFill patternType="none"/>
      </fill>
    </dxf>
    <dxf>
      <fill>
        <patternFill patternType="none"/>
      </fill>
    </dxf>
    <dxf>
      <font>
        <b/>
        <i/>
        <color rgb="FF548135"/>
      </font>
      <fill>
        <patternFill patternType="none"/>
      </fill>
    </dxf>
    <dxf>
      <font>
        <b/>
        <i/>
        <color rgb="FFFF0000"/>
      </font>
      <fill>
        <patternFill patternType="none"/>
      </fill>
    </dxf>
    <dxf>
      <font>
        <b/>
        <i/>
        <color rgb="FFFFC000"/>
      </font>
      <fill>
        <patternFill patternType="none"/>
      </fill>
    </dxf>
    <dxf>
      <font>
        <b/>
        <i/>
        <color rgb="FFFF0000"/>
      </font>
      <fill>
        <patternFill patternType="none"/>
      </fill>
    </dxf>
    <dxf>
      <font>
        <b/>
        <i/>
        <color rgb="FF548135"/>
      </font>
      <fill>
        <patternFill patternType="none"/>
      </fill>
    </dxf>
    <dxf>
      <fill>
        <patternFill patternType="none"/>
      </fill>
    </dxf>
    <dxf>
      <font>
        <b/>
        <i/>
        <color rgb="FFFF0000"/>
      </font>
      <fill>
        <patternFill patternType="none"/>
      </fill>
    </dxf>
    <dxf>
      <font>
        <b/>
        <i/>
        <color rgb="FF548135"/>
      </font>
      <fill>
        <patternFill patternType="none"/>
      </fill>
    </dxf>
    <dxf>
      <fill>
        <patternFill patternType="none"/>
      </fill>
    </dxf>
    <dxf>
      <font>
        <b/>
        <i/>
        <color rgb="FFFFC000"/>
      </font>
      <fill>
        <patternFill patternType="none"/>
      </fill>
    </dxf>
    <dxf>
      <font>
        <b/>
        <i/>
        <color rgb="FFFF0000"/>
      </font>
      <fill>
        <patternFill patternType="none"/>
      </fill>
    </dxf>
    <dxf>
      <fill>
        <patternFill patternType="none"/>
      </fill>
    </dxf>
    <dxf>
      <font>
        <b/>
        <i/>
        <color rgb="FFFFC000"/>
      </font>
      <fill>
        <patternFill patternType="none"/>
      </fill>
    </dxf>
    <dxf>
      <font>
        <b/>
        <i/>
        <color rgb="FF548135"/>
      </font>
      <fill>
        <patternFill patternType="none"/>
      </fill>
    </dxf>
    <dxf>
      <fill>
        <patternFill patternType="none"/>
      </fill>
    </dxf>
    <dxf>
      <font>
        <b/>
        <i/>
        <color rgb="FFFF0000"/>
      </font>
      <fill>
        <patternFill patternType="none"/>
      </fill>
    </dxf>
    <dxf>
      <font>
        <b/>
        <i/>
        <color rgb="FF548135"/>
      </font>
      <fill>
        <patternFill patternType="none"/>
      </fill>
    </dxf>
    <dxf>
      <font>
        <b/>
        <i/>
        <color rgb="FFFFC000"/>
      </font>
      <fill>
        <patternFill patternType="none"/>
      </fill>
    </dxf>
    <dxf>
      <font>
        <b/>
        <i/>
        <color rgb="FFFF0000"/>
      </font>
      <fill>
        <patternFill patternType="none"/>
      </fill>
    </dxf>
    <dxf>
      <font>
        <b/>
        <i/>
        <color rgb="FF548135"/>
      </font>
      <fill>
        <patternFill patternType="none"/>
      </fill>
    </dxf>
    <dxf>
      <fill>
        <patternFill patternType="none"/>
      </fill>
    </dxf>
    <dxf>
      <font>
        <b/>
        <i/>
        <color rgb="FFFFC000"/>
      </font>
      <fill>
        <patternFill patternType="none"/>
      </fill>
    </dxf>
    <dxf>
      <fill>
        <patternFill patternType="none"/>
      </fill>
    </dxf>
    <dxf>
      <font>
        <b/>
        <i/>
        <color rgb="FFFFC000"/>
      </font>
      <fill>
        <patternFill patternType="none"/>
      </fill>
    </dxf>
    <dxf>
      <font>
        <b/>
        <i/>
        <color rgb="FFFF0000"/>
      </font>
      <fill>
        <patternFill patternType="none"/>
      </fill>
    </dxf>
    <dxf>
      <font>
        <b/>
        <i/>
        <color rgb="FF548135"/>
      </font>
      <fill>
        <patternFill patternType="none"/>
      </fill>
    </dxf>
    <dxf>
      <font>
        <b/>
        <i/>
        <color rgb="FFFFC000"/>
      </font>
      <fill>
        <patternFill patternType="none"/>
      </fill>
    </dxf>
    <dxf>
      <font>
        <b/>
        <i/>
        <color rgb="FF548135"/>
      </font>
      <fill>
        <patternFill patternType="none"/>
      </fill>
    </dxf>
    <dxf>
      <fill>
        <patternFill patternType="none"/>
      </fill>
    </dxf>
    <dxf>
      <font>
        <color theme="0"/>
      </font>
      <fill>
        <patternFill patternType="solid">
          <fgColor rgb="FF009900"/>
          <bgColor rgb="FF009900"/>
        </patternFill>
      </fill>
    </dxf>
    <dxf>
      <fill>
        <patternFill patternType="solid">
          <fgColor theme="7"/>
          <bgColor theme="7"/>
        </patternFill>
      </fill>
    </dxf>
    <dxf>
      <fill>
        <patternFill patternType="solid">
          <fgColor theme="5"/>
          <bgColor theme="5"/>
        </patternFill>
      </fill>
    </dxf>
    <dxf>
      <font>
        <color theme="0"/>
      </font>
      <fill>
        <patternFill patternType="solid">
          <fgColor rgb="FFC00000"/>
          <bgColor rgb="FFC00000"/>
        </patternFill>
      </fill>
    </dxf>
    <dxf>
      <font>
        <color theme="0"/>
      </font>
      <fill>
        <patternFill patternType="solid">
          <fgColor rgb="FFC00000"/>
          <bgColor rgb="FFC00000"/>
        </patternFill>
      </fill>
    </dxf>
    <dxf>
      <fill>
        <patternFill patternType="solid">
          <fgColor rgb="FFFF0000"/>
          <bgColor rgb="FFFF0000"/>
        </patternFill>
      </fill>
    </dxf>
    <dxf>
      <fill>
        <patternFill patternType="solid">
          <fgColor theme="7"/>
          <bgColor theme="7"/>
        </patternFill>
      </fill>
    </dxf>
    <dxf>
      <fill>
        <patternFill patternType="solid">
          <fgColor theme="5"/>
          <bgColor theme="5"/>
        </patternFill>
      </fill>
    </dxf>
    <dxf>
      <font>
        <b/>
        <i/>
        <color rgb="FFFFC000"/>
      </font>
      <fill>
        <patternFill patternType="none"/>
      </fill>
    </dxf>
    <dxf>
      <font>
        <color rgb="FFA40000"/>
      </font>
      <fill>
        <patternFill patternType="none"/>
      </fill>
    </dxf>
    <dxf>
      <font>
        <color rgb="FFFF0000"/>
      </font>
      <fill>
        <patternFill patternType="none"/>
      </fill>
    </dxf>
    <dxf>
      <font>
        <b/>
        <i/>
        <color theme="0"/>
      </font>
      <fill>
        <patternFill patternType="solid">
          <fgColor rgb="FFFFD965"/>
          <bgColor rgb="FFFFD965"/>
        </patternFill>
      </fill>
    </dxf>
    <dxf>
      <font>
        <color theme="0"/>
      </font>
      <fill>
        <patternFill patternType="solid">
          <fgColor rgb="FFFFFF00"/>
          <bgColor rgb="FFFFFF00"/>
        </patternFill>
      </fill>
    </dxf>
    <dxf>
      <font>
        <color theme="0"/>
      </font>
      <fill>
        <patternFill patternType="solid">
          <fgColor rgb="FFFF6600"/>
          <bgColor rgb="FFFF6600"/>
        </patternFill>
      </fill>
    </dxf>
    <dxf>
      <font>
        <color theme="0"/>
      </font>
      <fill>
        <patternFill patternType="solid">
          <fgColor rgb="FFFF0000"/>
          <bgColor rgb="FFFF0000"/>
        </patternFill>
      </fill>
    </dxf>
    <dxf>
      <font>
        <color theme="0"/>
      </font>
      <fill>
        <patternFill patternType="solid">
          <fgColor rgb="FF009900"/>
          <bgColor rgb="FF009900"/>
        </patternFill>
      </fill>
    </dxf>
    <dxf>
      <font>
        <b/>
        <i/>
        <color rgb="FF008000"/>
      </font>
      <fill>
        <patternFill patternType="none"/>
      </fill>
    </dxf>
    <dxf>
      <font>
        <b/>
        <i/>
        <color rgb="FFFFD965"/>
      </font>
      <fill>
        <patternFill patternType="none"/>
      </fill>
    </dxf>
    <dxf>
      <font>
        <b/>
        <i/>
        <color rgb="FFFFFF00"/>
      </font>
      <fill>
        <patternFill patternType="none"/>
      </fill>
    </dxf>
    <dxf>
      <font>
        <b/>
        <i/>
        <color rgb="FFFF6600"/>
      </font>
      <fill>
        <patternFill patternType="none"/>
      </fill>
    </dxf>
    <dxf>
      <font>
        <b/>
        <i/>
        <color rgb="FFFF0000"/>
      </font>
      <fill>
        <patternFill patternType="none"/>
      </fill>
    </dxf>
    <dxf>
      <font>
        <b/>
        <color rgb="FFFFFFFF"/>
      </font>
      <fill>
        <patternFill patternType="solid">
          <fgColor rgb="FFED7D31"/>
          <bgColor rgb="FFED7D31"/>
        </patternFill>
      </fill>
    </dxf>
    <dxf>
      <font>
        <b/>
        <color rgb="FFFFFFFF"/>
      </font>
      <fill>
        <patternFill patternType="solid">
          <fgColor rgb="FFC00000"/>
          <bgColor rgb="FFC00000"/>
        </patternFill>
      </fill>
    </dxf>
    <dxf>
      <font>
        <b/>
        <color rgb="FF000000"/>
      </font>
      <fill>
        <patternFill patternType="solid">
          <fgColor rgb="FFFFC000"/>
          <bgColor rgb="FFFFC000"/>
        </patternFill>
      </fill>
    </dxf>
    <dxf>
      <font>
        <color rgb="FFFFFFFF"/>
      </font>
      <fill>
        <patternFill patternType="solid">
          <fgColor theme="5"/>
          <bgColor theme="5"/>
        </patternFill>
      </fill>
    </dxf>
    <dxf>
      <font>
        <color theme="0"/>
      </font>
      <fill>
        <patternFill patternType="solid">
          <fgColor rgb="FFFFC000"/>
          <bgColor rgb="FFFFC000"/>
        </patternFill>
      </fill>
    </dxf>
    <dxf>
      <font>
        <color theme="0"/>
      </font>
      <fill>
        <patternFill patternType="solid">
          <fgColor rgb="FFFF0000"/>
          <bgColor rgb="FFFF0000"/>
        </patternFill>
      </fill>
    </dxf>
    <dxf>
      <font>
        <color theme="0"/>
      </font>
      <fill>
        <patternFill patternType="solid">
          <fgColor rgb="FFC00000"/>
          <bgColor rgb="FFC00000"/>
        </patternFill>
      </fill>
    </dxf>
    <dxf>
      <font>
        <color theme="0"/>
      </font>
      <fill>
        <patternFill patternType="solid">
          <fgColor theme="5"/>
          <bgColor theme="5"/>
        </patternFill>
      </fill>
    </dxf>
    <dxf>
      <font>
        <color theme="0"/>
      </font>
      <fill>
        <patternFill patternType="solid">
          <fgColor rgb="FFFFC000"/>
          <bgColor rgb="FFFFC000"/>
        </patternFill>
      </fill>
    </dxf>
    <dxf>
      <font>
        <color theme="1"/>
      </font>
      <fill>
        <patternFill patternType="solid">
          <fgColor theme="7"/>
          <bgColor theme="7"/>
        </patternFill>
      </fill>
    </dxf>
    <dxf>
      <font>
        <color theme="0"/>
      </font>
      <fill>
        <patternFill patternType="solid">
          <fgColor rgb="FF009900"/>
          <bgColor rgb="FF009900"/>
        </patternFill>
      </fill>
    </dxf>
    <dxf>
      <font>
        <b/>
        <i/>
        <color rgb="FFFF0000"/>
      </font>
      <fill>
        <patternFill patternType="none"/>
      </fill>
    </dxf>
    <dxf>
      <font>
        <b/>
        <i/>
        <color rgb="FFFF9900"/>
      </font>
      <fill>
        <patternFill patternType="none"/>
      </fill>
    </dxf>
    <dxf>
      <font>
        <b/>
        <i/>
        <color rgb="FF548135"/>
      </font>
      <fill>
        <patternFill patternType="none"/>
      </fill>
    </dxf>
    <dxf>
      <font>
        <b/>
        <i/>
      </font>
      <fill>
        <patternFill patternType="solid">
          <fgColor rgb="FF00B050"/>
          <bgColor rgb="FF00B050"/>
        </patternFill>
      </fill>
    </dxf>
    <dxf>
      <font>
        <b/>
        <i/>
      </font>
      <fill>
        <patternFill patternType="solid">
          <fgColor rgb="FFFFD965"/>
          <bgColor rgb="FFFFD965"/>
        </patternFill>
      </fill>
    </dxf>
    <dxf>
      <font>
        <b/>
        <i/>
        <color theme="0"/>
      </font>
      <fill>
        <patternFill patternType="solid">
          <fgColor rgb="FFFF0000"/>
          <bgColor rgb="FFFF0000"/>
        </patternFill>
      </fill>
    </dxf>
    <dxf>
      <font>
        <b/>
        <i/>
        <color rgb="FF548135"/>
      </font>
      <fill>
        <patternFill patternType="none"/>
      </fill>
    </dxf>
    <dxf>
      <font>
        <b/>
        <i/>
        <color rgb="FFFF0000"/>
      </font>
      <fill>
        <patternFill patternType="none"/>
      </fill>
    </dxf>
    <dxf>
      <font>
        <b/>
        <i/>
        <color rgb="FFFFC000"/>
      </font>
      <fill>
        <patternFill patternType="none"/>
      </fill>
    </dxf>
    <dxf>
      <fill>
        <patternFill patternType="none"/>
      </fill>
    </dxf>
    <dxf>
      <font>
        <b/>
        <i/>
        <color rgb="FF548135"/>
      </font>
      <fill>
        <patternFill patternType="none"/>
      </fill>
    </dxf>
    <dxf>
      <font>
        <b/>
        <i/>
        <color rgb="FFFF0000"/>
      </font>
      <fill>
        <patternFill patternType="none"/>
      </fill>
    </dxf>
    <dxf>
      <font>
        <b/>
        <i/>
        <color rgb="FFFFC000"/>
      </font>
      <fill>
        <patternFill patternType="none"/>
      </fill>
    </dxf>
    <dxf>
      <fill>
        <patternFill patternType="none"/>
      </fill>
    </dxf>
    <dxf>
      <font>
        <color theme="0"/>
      </font>
      <fill>
        <patternFill patternType="solid">
          <fgColor rgb="FFFF0000"/>
          <bgColor rgb="FFFF0000"/>
        </patternFill>
      </fill>
    </dxf>
    <dxf>
      <fill>
        <patternFill patternType="solid">
          <fgColor rgb="FFFFC000"/>
          <bgColor rgb="FFFFC000"/>
        </patternFill>
      </fill>
    </dxf>
    <dxf>
      <fill>
        <patternFill patternType="solid">
          <fgColor rgb="FFFF9900"/>
          <bgColor rgb="FFFF9900"/>
        </patternFill>
      </fill>
    </dxf>
    <dxf>
      <fill>
        <patternFill patternType="solid">
          <fgColor rgb="FFC00000"/>
          <bgColor rgb="FFC00000"/>
        </patternFill>
      </fill>
    </dxf>
    <dxf>
      <fill>
        <patternFill patternType="solid">
          <fgColor theme="5"/>
          <bgColor theme="5"/>
        </patternFill>
      </fill>
    </dxf>
    <dxf>
      <fill>
        <patternFill patternType="solid">
          <fgColor rgb="FFFF0000"/>
          <bgColor rgb="FFFF0000"/>
        </patternFill>
      </fill>
    </dxf>
    <dxf>
      <fill>
        <patternFill patternType="solid">
          <fgColor theme="5"/>
          <bgColor theme="5"/>
        </patternFill>
      </fill>
    </dxf>
    <dxf>
      <fill>
        <patternFill patternType="solid">
          <fgColor theme="7"/>
          <bgColor theme="7"/>
        </patternFill>
      </fill>
    </dxf>
    <dxf>
      <font>
        <color rgb="FFFF0000"/>
      </font>
      <fill>
        <patternFill patternType="none"/>
      </fill>
    </dxf>
    <dxf>
      <font>
        <color rgb="FFA40000"/>
      </font>
      <fill>
        <patternFill patternType="none"/>
      </fill>
    </dxf>
    <dxf>
      <font>
        <b/>
        <i/>
        <color rgb="FFFFC000"/>
      </font>
      <fill>
        <patternFill patternType="none"/>
      </fill>
    </dxf>
    <dxf>
      <font>
        <color theme="0"/>
      </font>
      <fill>
        <patternFill patternType="solid">
          <fgColor rgb="FFFFFF00"/>
          <bgColor rgb="FFFFFF00"/>
        </patternFill>
      </fill>
    </dxf>
    <dxf>
      <font>
        <color theme="0"/>
      </font>
      <fill>
        <patternFill patternType="solid">
          <fgColor rgb="FFFF6600"/>
          <bgColor rgb="FFFF6600"/>
        </patternFill>
      </fill>
    </dxf>
    <dxf>
      <font>
        <color theme="0"/>
      </font>
      <fill>
        <patternFill patternType="solid">
          <fgColor rgb="FFFF0000"/>
          <bgColor rgb="FFFF0000"/>
        </patternFill>
      </fill>
    </dxf>
    <dxf>
      <font>
        <b/>
        <i/>
        <color theme="0"/>
      </font>
      <fill>
        <patternFill patternType="solid">
          <fgColor rgb="FFFFD965"/>
          <bgColor rgb="FFFFD965"/>
        </patternFill>
      </fill>
    </dxf>
    <dxf>
      <font>
        <color theme="0"/>
      </font>
      <fill>
        <patternFill patternType="solid">
          <fgColor rgb="FF009900"/>
          <bgColor rgb="FF00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22/10/relationships/richValueRel" Target="richData/richValueRel.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microsoft.com/office/2017/06/relationships/rdRichValueStructure" Target="richData/rdrichvaluestructure.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91441</xdr:rowOff>
    </xdr:from>
    <xdr:to>
      <xdr:col>1</xdr:col>
      <xdr:colOff>3070860</xdr:colOff>
      <xdr:row>3</xdr:row>
      <xdr:rowOff>30481</xdr:rowOff>
    </xdr:to>
    <xdr:pic>
      <xdr:nvPicPr>
        <xdr:cNvPr id="6" name="Imagen 5">
          <a:extLst>
            <a:ext uri="{FF2B5EF4-FFF2-40B4-BE49-F238E27FC236}">
              <a16:creationId xmlns:a16="http://schemas.microsoft.com/office/drawing/2014/main" id="{E2929029-BBAF-ED93-3851-83BAAC7E70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91441"/>
          <a:ext cx="3360420" cy="93726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190500</xdr:colOff>
      <xdr:row>1</xdr:row>
      <xdr:rowOff>102360</xdr:rowOff>
    </xdr:from>
    <xdr:to>
      <xdr:col>2</xdr:col>
      <xdr:colOff>0</xdr:colOff>
      <xdr:row>2</xdr:row>
      <xdr:rowOff>662940</xdr:rowOff>
    </xdr:to>
    <xdr:pic>
      <xdr:nvPicPr>
        <xdr:cNvPr id="3" name="Imagen 2">
          <a:extLst>
            <a:ext uri="{FF2B5EF4-FFF2-40B4-BE49-F238E27FC236}">
              <a16:creationId xmlns:a16="http://schemas.microsoft.com/office/drawing/2014/main" id="{AF78CD39-01E6-4D7F-BA29-4F2B85DBC5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0" y="323340"/>
          <a:ext cx="3322320" cy="78156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199878</xdr:colOff>
      <xdr:row>0</xdr:row>
      <xdr:rowOff>129540</xdr:rowOff>
    </xdr:from>
    <xdr:to>
      <xdr:col>1</xdr:col>
      <xdr:colOff>3383280</xdr:colOff>
      <xdr:row>2</xdr:row>
      <xdr:rowOff>541020</xdr:rowOff>
    </xdr:to>
    <xdr:pic>
      <xdr:nvPicPr>
        <xdr:cNvPr id="3" name="Imagen 2">
          <a:extLst>
            <a:ext uri="{FF2B5EF4-FFF2-40B4-BE49-F238E27FC236}">
              <a16:creationId xmlns:a16="http://schemas.microsoft.com/office/drawing/2014/main" id="{404E5EB8-B3BC-4564-AC18-689A3C472E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878" y="129540"/>
          <a:ext cx="3450102" cy="12344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102870</xdr:colOff>
      <xdr:row>1</xdr:row>
      <xdr:rowOff>83820</xdr:rowOff>
    </xdr:from>
    <xdr:to>
      <xdr:col>1</xdr:col>
      <xdr:colOff>3280410</xdr:colOff>
      <xdr:row>2</xdr:row>
      <xdr:rowOff>594360</xdr:rowOff>
    </xdr:to>
    <xdr:pic>
      <xdr:nvPicPr>
        <xdr:cNvPr id="3" name="Imagen 2">
          <a:extLst>
            <a:ext uri="{FF2B5EF4-FFF2-40B4-BE49-F238E27FC236}">
              <a16:creationId xmlns:a16="http://schemas.microsoft.com/office/drawing/2014/main" id="{D02B0324-0DE8-4967-B28D-6C814830F0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870" y="302895"/>
          <a:ext cx="3444240" cy="115824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199323</xdr:colOff>
      <xdr:row>0</xdr:row>
      <xdr:rowOff>190500</xdr:rowOff>
    </xdr:from>
    <xdr:to>
      <xdr:col>1</xdr:col>
      <xdr:colOff>3524049</xdr:colOff>
      <xdr:row>2</xdr:row>
      <xdr:rowOff>777240</xdr:rowOff>
    </xdr:to>
    <xdr:pic>
      <xdr:nvPicPr>
        <xdr:cNvPr id="3" name="Imagen 2">
          <a:extLst>
            <a:ext uri="{FF2B5EF4-FFF2-40B4-BE49-F238E27FC236}">
              <a16:creationId xmlns:a16="http://schemas.microsoft.com/office/drawing/2014/main" id="{220BE94F-5EDA-4A6C-810A-3D4C4BE8BF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323" y="190500"/>
          <a:ext cx="3591426" cy="10287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167640</xdr:colOff>
      <xdr:row>0</xdr:row>
      <xdr:rowOff>228600</xdr:rowOff>
    </xdr:from>
    <xdr:to>
      <xdr:col>1</xdr:col>
      <xdr:colOff>2758440</xdr:colOff>
      <xdr:row>2</xdr:row>
      <xdr:rowOff>457200</xdr:rowOff>
    </xdr:to>
    <xdr:pic>
      <xdr:nvPicPr>
        <xdr:cNvPr id="4" name="Imagen 3">
          <a:extLst>
            <a:ext uri="{FF2B5EF4-FFF2-40B4-BE49-F238E27FC236}">
              <a16:creationId xmlns:a16="http://schemas.microsoft.com/office/drawing/2014/main" id="{997C1832-EF7B-4E45-88A4-80417C7B3C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7640" y="228600"/>
          <a:ext cx="3360420" cy="9372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25110</xdr:rowOff>
    </xdr:from>
    <xdr:to>
      <xdr:col>1</xdr:col>
      <xdr:colOff>4096651</xdr:colOff>
      <xdr:row>2</xdr:row>
      <xdr:rowOff>489525</xdr:rowOff>
    </xdr:to>
    <xdr:pic>
      <xdr:nvPicPr>
        <xdr:cNvPr id="3" name="Imagen 2">
          <a:extLst>
            <a:ext uri="{FF2B5EF4-FFF2-40B4-BE49-F238E27FC236}">
              <a16:creationId xmlns:a16="http://schemas.microsoft.com/office/drawing/2014/main" id="{5D47C283-A777-47FB-9F9D-A818CDEE14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25110"/>
          <a:ext cx="4306201" cy="11978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228600</xdr:colOff>
      <xdr:row>0</xdr:row>
      <xdr:rowOff>0</xdr:rowOff>
    </xdr:from>
    <xdr:to>
      <xdr:col>1</xdr:col>
      <xdr:colOff>3459479</xdr:colOff>
      <xdr:row>2</xdr:row>
      <xdr:rowOff>281153</xdr:rowOff>
    </xdr:to>
    <xdr:pic>
      <xdr:nvPicPr>
        <xdr:cNvPr id="3" name="Imagen 2">
          <a:extLst>
            <a:ext uri="{FF2B5EF4-FFF2-40B4-BE49-F238E27FC236}">
              <a16:creationId xmlns:a16="http://schemas.microsoft.com/office/drawing/2014/main" id="{326BA0C8-CBFF-4F4F-BF58-6956EF1CC2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0"/>
          <a:ext cx="3497579" cy="95171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120216</xdr:colOff>
      <xdr:row>0</xdr:row>
      <xdr:rowOff>95251</xdr:rowOff>
    </xdr:from>
    <xdr:to>
      <xdr:col>1</xdr:col>
      <xdr:colOff>3669030</xdr:colOff>
      <xdr:row>3</xdr:row>
      <xdr:rowOff>1</xdr:rowOff>
    </xdr:to>
    <xdr:pic>
      <xdr:nvPicPr>
        <xdr:cNvPr id="3" name="Imagen 2">
          <a:extLst>
            <a:ext uri="{FF2B5EF4-FFF2-40B4-BE49-F238E27FC236}">
              <a16:creationId xmlns:a16="http://schemas.microsoft.com/office/drawing/2014/main" id="{EC9702BC-8913-485D-8788-8019A241A7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0216" y="95251"/>
          <a:ext cx="3815514" cy="1143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247650</xdr:colOff>
      <xdr:row>0</xdr:row>
      <xdr:rowOff>0</xdr:rowOff>
    </xdr:from>
    <xdr:to>
      <xdr:col>1</xdr:col>
      <xdr:colOff>3796464</xdr:colOff>
      <xdr:row>2</xdr:row>
      <xdr:rowOff>457200</xdr:rowOff>
    </xdr:to>
    <xdr:pic>
      <xdr:nvPicPr>
        <xdr:cNvPr id="3" name="Imagen 2">
          <a:extLst>
            <a:ext uri="{FF2B5EF4-FFF2-40B4-BE49-F238E27FC236}">
              <a16:creationId xmlns:a16="http://schemas.microsoft.com/office/drawing/2014/main" id="{12063984-5BC4-43C7-96AE-B9F1DFD41A5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0"/>
          <a:ext cx="3815514" cy="1143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179294</xdr:rowOff>
    </xdr:from>
    <xdr:to>
      <xdr:col>1</xdr:col>
      <xdr:colOff>3546573</xdr:colOff>
      <xdr:row>2</xdr:row>
      <xdr:rowOff>398930</xdr:rowOff>
    </xdr:to>
    <xdr:pic>
      <xdr:nvPicPr>
        <xdr:cNvPr id="3" name="Imagen 2">
          <a:extLst>
            <a:ext uri="{FF2B5EF4-FFF2-40B4-BE49-F238E27FC236}">
              <a16:creationId xmlns:a16="http://schemas.microsoft.com/office/drawing/2014/main" id="{6BC6F1A4-DAB3-4AAF-90F0-3328040E84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79294"/>
          <a:ext cx="3815514" cy="100404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3360420</xdr:colOff>
      <xdr:row>2</xdr:row>
      <xdr:rowOff>342901</xdr:rowOff>
    </xdr:to>
    <xdr:pic>
      <xdr:nvPicPr>
        <xdr:cNvPr id="3" name="Imagen 2">
          <a:extLst>
            <a:ext uri="{FF2B5EF4-FFF2-40B4-BE49-F238E27FC236}">
              <a16:creationId xmlns:a16="http://schemas.microsoft.com/office/drawing/2014/main" id="{43D3F6C4-7E5C-47CB-9D7B-CF8D6DD9AF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
          <a:ext cx="3627120" cy="78486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99061</xdr:rowOff>
    </xdr:from>
    <xdr:to>
      <xdr:col>1</xdr:col>
      <xdr:colOff>2727960</xdr:colOff>
      <xdr:row>2</xdr:row>
      <xdr:rowOff>144781</xdr:rowOff>
    </xdr:to>
    <xdr:pic>
      <xdr:nvPicPr>
        <xdr:cNvPr id="3" name="Imagen 2">
          <a:extLst>
            <a:ext uri="{FF2B5EF4-FFF2-40B4-BE49-F238E27FC236}">
              <a16:creationId xmlns:a16="http://schemas.microsoft.com/office/drawing/2014/main" id="{BDECE6D9-9E20-4B85-9AE5-8110CBC354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99061"/>
          <a:ext cx="2994660" cy="7086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grupo\AppData\Roaming\Microsoft\Excel\Copia%20de%20Seguimiento%20a%20%20Mapa%20de%20Riesgos%20de%20Corrupci&#243;n%20IPCC%202024%20(version%202).xlsb" TargetMode="External"/><Relationship Id="rId1" Type="http://schemas.openxmlformats.org/officeDocument/2006/relationships/externalLinkPath" Target="/Users/grupo/AppData/Roaming/Microsoft/Excel/Copia%20de%20Seguimiento%20a%20%20Mapa%20de%20Riesgos%20de%20Corrupci&#243;n%20IPCC%202024%20(version%202).xlsb"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grupo\Desktop\Copia%20de%20Seguimiento%20a%20%20Mapa%20de%20Riesgos%20de%20Corrupci&#243;n%20IPCC%202024.xlsx" TargetMode="External"/><Relationship Id="rId1" Type="http://schemas.openxmlformats.org/officeDocument/2006/relationships/externalLinkPath" Target="Copia%20de%20Seguimiento%20a%20%20Mapa%20de%20Riesgos%20de%20Corrupci&#243;n%20IPCC%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estión Conservaciòn Patrimonio"/>
      <sheetName val="Gestión Fomento Arte y Cultura"/>
      <sheetName val="Gestión Economia  Culturc"/>
      <sheetName val="Gestiòn de Comunicaciòn Estratè"/>
      <sheetName val="Paneaciòn y Gestiòn Institucion"/>
      <sheetName val="Direccionamiento Estratègico"/>
      <sheetName val="Sistemas Integrados de Gestiòn"/>
      <sheetName val="Talento Humano"/>
      <sheetName val="Gestión documental"/>
      <sheetName val="Gestión Admin y Financiera"/>
      <sheetName val="Tecno. De la Info "/>
      <sheetName val="Atención al ciudadano"/>
      <sheetName val="Gestión Juridica y Contractual"/>
      <sheetName val="Seguimiento y Evaluación"/>
      <sheetName val="MAPA DE CALOR"/>
      <sheetName val="Hoja3"/>
      <sheetName val="Hoja2"/>
    </sheetNames>
    <sheetDataSet>
      <sheetData sheetId="0"/>
      <sheetData sheetId="1"/>
      <sheetData sheetId="2"/>
      <sheetData sheetId="3">
        <row r="22">
          <cell r="B22" t="str">
            <v>Diana Espinosa Calderòn</v>
          </cell>
        </row>
        <row r="27">
          <cell r="B27" t="str">
            <v>Karolin Saldarriaga Angulo</v>
          </cell>
        </row>
      </sheetData>
      <sheetData sheetId="4">
        <row r="15">
          <cell r="B15" t="str">
            <v>Carmen Lucy Espinosa Diaz</v>
          </cell>
        </row>
      </sheetData>
      <sheetData sheetId="5"/>
      <sheetData sheetId="6"/>
      <sheetData sheetId="7">
        <row r="28">
          <cell r="B28" t="str">
            <v>Diana Espinosa Calderòn</v>
          </cell>
        </row>
        <row r="33">
          <cell r="B33" t="str">
            <v>Karolin Saldarriaga Angulo</v>
          </cell>
        </row>
      </sheetData>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estión Conservaciòn Patrimonio"/>
      <sheetName val="Gestión Fomento Arte y Cultura"/>
      <sheetName val="Gestión Economia  Culturc"/>
      <sheetName val="Gestiòn de Comunicaciòn Estratè"/>
      <sheetName val="Paneaciòn y Gestiòn Institucion"/>
      <sheetName val="Direccionamiento Estratègico"/>
      <sheetName val="Sistemas Integrados de Gestiòn"/>
      <sheetName val="Talento Humano"/>
      <sheetName val="Gestión documental"/>
      <sheetName val="Gestión Admin y Financiera"/>
      <sheetName val="Tecno. De la Info "/>
      <sheetName val="Atención al ciudadano"/>
      <sheetName val="Gestión Juridica y Contractual"/>
      <sheetName val="Seguimiento y Evaluación"/>
      <sheetName val="MAPA DE CALOR"/>
      <sheetName val="Hoja3"/>
      <sheetName val="Hoja2"/>
    </sheetNames>
    <sheetDataSet>
      <sheetData sheetId="0" refreshError="1"/>
      <sheetData sheetId="1" refreshError="1"/>
      <sheetData sheetId="2" refreshError="1"/>
      <sheetData sheetId="3">
        <row r="22">
          <cell r="B22" t="str">
            <v>Diana Espinosa Calderòn</v>
          </cell>
        </row>
        <row r="27">
          <cell r="B27" t="str">
            <v>Karolin Saldarriaga Angulo</v>
          </cell>
        </row>
      </sheetData>
      <sheetData sheetId="4" refreshError="1"/>
      <sheetData sheetId="5">
        <row r="14">
          <cell r="B14" t="str">
            <v>Carmen Lucy Espinosa Diaz</v>
          </cell>
        </row>
        <row r="20">
          <cell r="B20" t="str">
            <v>Diana Espinosa Calderòn</v>
          </cell>
        </row>
        <row r="25">
          <cell r="B25" t="str">
            <v>Karolin Saldarriaga Angulo</v>
          </cell>
        </row>
      </sheetData>
      <sheetData sheetId="6" refreshError="1"/>
      <sheetData sheetId="7">
        <row r="24">
          <cell r="B24" t="str">
            <v xml:space="preserve">Maria Helena Mulet Barrios </v>
          </cell>
          <cell r="C24" t="str">
            <v>División Administrativa</v>
          </cell>
        </row>
        <row r="28">
          <cell r="B28" t="str">
            <v>Diana Espinosa Calderòn</v>
          </cell>
        </row>
        <row r="33">
          <cell r="B33" t="str">
            <v>Karolin Saldarriaga Angulo</v>
          </cell>
        </row>
      </sheetData>
      <sheetData sheetId="8">
        <row r="22">
          <cell r="B22" t="str">
            <v>Diana Espinosa Calderòn</v>
          </cell>
        </row>
        <row r="27">
          <cell r="B27" t="str">
            <v>Karolin Saldarriaga Angulo</v>
          </cell>
        </row>
      </sheetData>
      <sheetData sheetId="9" refreshError="1"/>
      <sheetData sheetId="10" refreshError="1"/>
      <sheetData sheetId="11">
        <row r="23">
          <cell r="B23" t="str">
            <v>Diana Espinosa Calderòn</v>
          </cell>
        </row>
        <row r="28">
          <cell r="B28" t="str">
            <v>Karolin Saldarriaga Angulo</v>
          </cell>
        </row>
      </sheetData>
      <sheetData sheetId="12" refreshError="1"/>
      <sheetData sheetId="13" refreshError="1"/>
      <sheetData sheetId="14" refreshError="1"/>
      <sheetData sheetId="15" refreshError="1"/>
      <sheetData sheetId="16" refreshError="1"/>
    </sheetDataSet>
  </externalBook>
</externalLink>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0.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612DA-E68E-40FB-A5C3-E519B650C80E}">
  <dimension ref="A1:MM31"/>
  <sheetViews>
    <sheetView topLeftCell="K1" workbookViewId="0">
      <selection activeCell="BK9" sqref="BK9"/>
    </sheetView>
  </sheetViews>
  <sheetFormatPr baseColWidth="10" defaultColWidth="14" defaultRowHeight="15" customHeight="1" x14ac:dyDescent="0.3"/>
  <cols>
    <col min="1" max="1" width="6.44140625" customWidth="1"/>
    <col min="2" max="2" width="47.21875" customWidth="1"/>
    <col min="3" max="3" width="28" customWidth="1"/>
    <col min="4" max="4" width="10" customWidth="1"/>
    <col min="5" max="5" width="29.5546875" customWidth="1"/>
    <col min="6" max="10" width="6.109375" customWidth="1"/>
    <col min="11" max="11" width="6" customWidth="1"/>
    <col min="12" max="12" width="14" customWidth="1"/>
    <col min="13" max="13" width="5.77734375" customWidth="1"/>
    <col min="14" max="14" width="7.109375" customWidth="1"/>
    <col min="15" max="15" width="5.77734375" customWidth="1"/>
    <col min="16" max="16" width="5.109375" customWidth="1"/>
    <col min="17" max="17" width="6.33203125" customWidth="1"/>
    <col min="18" max="18" width="5.77734375" customWidth="1"/>
    <col min="19" max="19" width="6.44140625" customWidth="1"/>
    <col min="20" max="20" width="5.21875" customWidth="1"/>
    <col min="21" max="21" width="5.77734375" customWidth="1"/>
    <col min="22" max="22" width="8.21875" customWidth="1"/>
    <col min="23" max="23" width="4.109375" customWidth="1"/>
    <col min="24" max="24" width="5.21875" customWidth="1"/>
    <col min="25" max="25" width="4.77734375" customWidth="1"/>
    <col min="26" max="27" width="5.77734375" customWidth="1"/>
    <col min="28" max="28" width="8" customWidth="1"/>
    <col min="29" max="30" width="5.6640625" customWidth="1"/>
    <col min="31" max="31" width="4.88671875" customWidth="1"/>
    <col min="32" max="32" width="3.5546875" customWidth="1"/>
    <col min="33" max="33" width="5.77734375" customWidth="1"/>
    <col min="34" max="34" width="14.88671875" customWidth="1"/>
    <col min="35" max="35" width="7.33203125" hidden="1" customWidth="1"/>
    <col min="36" max="36" width="14.88671875" hidden="1" customWidth="1"/>
    <col min="37" max="37" width="62.109375" customWidth="1"/>
    <col min="38" max="54" width="14.88671875" hidden="1" customWidth="1"/>
    <col min="55" max="56" width="14.88671875" customWidth="1"/>
    <col min="57" max="57" width="6.5546875" customWidth="1"/>
    <col min="58" max="58" width="3.33203125" customWidth="1"/>
    <col min="59" max="59" width="19.88671875" customWidth="1"/>
    <col min="60" max="60" width="9.5546875" bestFit="1" customWidth="1"/>
    <col min="61" max="61" width="4" hidden="1" customWidth="1"/>
    <col min="62" max="62" width="21.88671875" hidden="1" customWidth="1"/>
    <col min="63" max="63" width="21.88671875" customWidth="1"/>
    <col min="64" max="64" width="17.6640625" style="5" customWidth="1"/>
    <col min="65" max="65" width="16.21875" customWidth="1"/>
    <col min="66" max="66" width="19" customWidth="1"/>
    <col min="67" max="67" width="17.88671875" customWidth="1"/>
    <col min="68" max="68" width="20.77734375" customWidth="1"/>
    <col min="69" max="69" width="21.109375" customWidth="1"/>
    <col min="70" max="290" width="10.5546875" customWidth="1"/>
    <col min="291" max="291" width="3.88671875" customWidth="1"/>
    <col min="292" max="292" width="16.21875" customWidth="1"/>
    <col min="293" max="293" width="44" customWidth="1"/>
    <col min="294" max="294" width="34.5546875" customWidth="1"/>
    <col min="295" max="295" width="15" customWidth="1"/>
    <col min="296" max="296" width="29.5546875" customWidth="1"/>
    <col min="297" max="298" width="9.5546875" customWidth="1"/>
    <col min="299" max="299" width="3.88671875" customWidth="1"/>
    <col min="300" max="300" width="13.44140625" customWidth="1"/>
    <col min="301" max="301" width="38.33203125" customWidth="1"/>
    <col min="302" max="303" width="12.88671875" customWidth="1"/>
    <col min="304" max="304" width="13.44140625" customWidth="1"/>
    <col min="305" max="305" width="12.109375" customWidth="1"/>
    <col min="306" max="306" width="13.88671875" customWidth="1"/>
    <col min="307" max="307" width="13.33203125" customWidth="1"/>
    <col min="308" max="308" width="12.109375" customWidth="1"/>
    <col min="309" max="309" width="13.44140625" customWidth="1"/>
    <col min="310" max="311" width="12.6640625" customWidth="1"/>
    <col min="312" max="312" width="14.88671875" customWidth="1"/>
    <col min="313" max="313" width="12.33203125" customWidth="1"/>
    <col min="314" max="314" width="3.77734375" customWidth="1"/>
    <col min="315" max="315" width="15.109375" customWidth="1"/>
    <col min="316" max="316" width="9.88671875" customWidth="1"/>
    <col min="317" max="317" width="52.21875" customWidth="1"/>
    <col min="318" max="318" width="31.77734375" customWidth="1"/>
    <col min="319" max="319" width="20.6640625" customWidth="1"/>
    <col min="320" max="351" width="10.5546875" customWidth="1"/>
  </cols>
  <sheetData>
    <row r="1" spans="1:351" ht="17.399999999999999" customHeight="1" x14ac:dyDescent="0.3">
      <c r="A1" s="298"/>
      <c r="B1" s="293"/>
      <c r="C1" s="299" t="s">
        <v>0</v>
      </c>
      <c r="D1" s="294" t="s">
        <v>240</v>
      </c>
      <c r="E1" s="295"/>
      <c r="F1" s="295"/>
      <c r="G1" s="295"/>
      <c r="H1" s="295"/>
      <c r="I1" s="295"/>
      <c r="J1" s="300"/>
      <c r="K1" s="288" t="s">
        <v>2</v>
      </c>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90"/>
      <c r="BB1" s="304" t="s">
        <v>3</v>
      </c>
      <c r="BC1" s="292"/>
      <c r="BD1" s="306" t="s">
        <v>241</v>
      </c>
      <c r="BE1" s="307"/>
      <c r="BF1" s="307"/>
      <c r="BG1" s="308"/>
      <c r="BH1" s="311" t="s">
        <v>124</v>
      </c>
      <c r="BI1" s="312"/>
      <c r="BJ1" s="312"/>
      <c r="BK1" s="313"/>
      <c r="BL1" s="629"/>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row>
    <row r="2" spans="1:351" ht="17.399999999999999" customHeight="1" x14ac:dyDescent="0.3">
      <c r="A2" s="272"/>
      <c r="B2" s="271"/>
      <c r="C2" s="243"/>
      <c r="D2" s="301"/>
      <c r="E2" s="302"/>
      <c r="F2" s="302"/>
      <c r="G2" s="302"/>
      <c r="H2" s="302"/>
      <c r="I2" s="302"/>
      <c r="J2" s="303"/>
      <c r="K2" s="288" t="s">
        <v>413</v>
      </c>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290"/>
      <c r="BB2" s="305"/>
      <c r="BC2" s="287"/>
      <c r="BD2" s="307"/>
      <c r="BE2" s="309"/>
      <c r="BF2" s="309"/>
      <c r="BG2" s="308"/>
      <c r="BH2" s="280" t="s">
        <v>6</v>
      </c>
      <c r="BI2" s="281"/>
      <c r="BJ2" s="281"/>
      <c r="BK2" s="282"/>
      <c r="BL2" s="48"/>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row>
    <row r="3" spans="1:351" ht="43.8" customHeight="1" thickBot="1" x14ac:dyDescent="0.35">
      <c r="A3" s="259"/>
      <c r="B3" s="273"/>
      <c r="C3" s="4" t="s">
        <v>7</v>
      </c>
      <c r="D3" s="291" t="s">
        <v>242</v>
      </c>
      <c r="E3" s="233"/>
      <c r="F3" s="292"/>
      <c r="G3" s="292"/>
      <c r="H3" s="292"/>
      <c r="I3" s="292"/>
      <c r="J3" s="293"/>
      <c r="K3" s="294" t="s">
        <v>412</v>
      </c>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6"/>
      <c r="BB3" s="305"/>
      <c r="BC3" s="305"/>
      <c r="BD3" s="307"/>
      <c r="BE3" s="307"/>
      <c r="BF3" s="307"/>
      <c r="BG3" s="308"/>
      <c r="BH3" s="283"/>
      <c r="BI3" s="284"/>
      <c r="BJ3" s="284"/>
      <c r="BK3" s="285"/>
      <c r="BL3" s="48"/>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row>
    <row r="4" spans="1:351" ht="14.4" x14ac:dyDescent="0.3">
      <c r="A4" s="297" t="s">
        <v>10</v>
      </c>
      <c r="B4" s="292"/>
      <c r="C4" s="292"/>
      <c r="D4" s="292"/>
      <c r="E4" s="292"/>
      <c r="F4" s="228" t="s">
        <v>11</v>
      </c>
      <c r="G4" s="228"/>
      <c r="H4" s="228"/>
      <c r="I4" s="228"/>
      <c r="J4" s="228"/>
      <c r="K4" s="228"/>
      <c r="L4" s="228"/>
      <c r="M4" s="228"/>
      <c r="N4" s="228"/>
      <c r="O4" s="228"/>
      <c r="P4" s="228"/>
      <c r="Q4" s="228"/>
      <c r="R4" s="228"/>
      <c r="S4" s="228"/>
      <c r="T4" s="228"/>
      <c r="U4" s="228"/>
      <c r="V4" s="228"/>
      <c r="W4" s="228"/>
      <c r="X4" s="228"/>
      <c r="Y4" s="228"/>
      <c r="Z4" s="228"/>
      <c r="AA4" s="228"/>
      <c r="AB4" s="228"/>
      <c r="AC4" s="228"/>
      <c r="AD4" s="228"/>
      <c r="AE4" s="228"/>
      <c r="AF4" s="228"/>
      <c r="AG4" s="228"/>
      <c r="AH4" s="228"/>
      <c r="AI4" s="228"/>
      <c r="AJ4" s="228"/>
      <c r="AK4" s="228"/>
      <c r="AL4" s="228"/>
      <c r="AM4" s="228"/>
      <c r="AN4" s="228"/>
      <c r="AO4" s="228"/>
      <c r="AP4" s="228"/>
      <c r="AQ4" s="228"/>
      <c r="AR4" s="228"/>
      <c r="AS4" s="228"/>
      <c r="AT4" s="228"/>
      <c r="AU4" s="228"/>
      <c r="AV4" s="228"/>
      <c r="AW4" s="228"/>
      <c r="AX4" s="228"/>
      <c r="AY4" s="228"/>
      <c r="AZ4" s="228"/>
      <c r="BA4" s="228"/>
      <c r="BB4" s="228"/>
      <c r="BC4" s="228"/>
      <c r="BD4" s="228"/>
      <c r="BE4" s="228"/>
      <c r="BF4" s="228"/>
      <c r="BG4" s="228"/>
      <c r="BH4" s="227"/>
      <c r="BI4" s="227"/>
      <c r="BJ4" s="227"/>
      <c r="BK4" s="227"/>
      <c r="BL4" s="228"/>
      <c r="BM4" s="264" t="s">
        <v>12</v>
      </c>
      <c r="BN4" s="264"/>
      <c r="BO4" s="264"/>
      <c r="BP4" s="264"/>
      <c r="BQ4" s="264"/>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row>
    <row r="5" spans="1:351" ht="13.8" customHeight="1" x14ac:dyDescent="0.3">
      <c r="A5" s="259"/>
      <c r="B5" s="266"/>
      <c r="C5" s="266"/>
      <c r="D5" s="266"/>
      <c r="E5" s="273"/>
      <c r="F5" s="265" t="s">
        <v>13</v>
      </c>
      <c r="G5" s="266"/>
      <c r="H5" s="266"/>
      <c r="I5" s="266"/>
      <c r="J5" s="266"/>
      <c r="K5" s="266"/>
      <c r="L5" s="266"/>
      <c r="M5" s="266"/>
      <c r="N5" s="266"/>
      <c r="O5" s="266"/>
      <c r="P5" s="266"/>
      <c r="Q5" s="266"/>
      <c r="R5" s="266"/>
      <c r="S5" s="266"/>
      <c r="T5" s="266"/>
      <c r="U5" s="266"/>
      <c r="V5" s="266"/>
      <c r="W5" s="266"/>
      <c r="X5" s="266"/>
      <c r="Y5" s="266"/>
      <c r="Z5" s="266"/>
      <c r="AA5" s="266"/>
      <c r="AB5" s="266"/>
      <c r="AC5" s="266"/>
      <c r="AD5" s="266"/>
      <c r="AE5" s="266"/>
      <c r="AF5" s="266"/>
      <c r="AG5" s="266"/>
      <c r="AH5" s="266"/>
      <c r="AI5" s="266"/>
      <c r="AJ5" s="266"/>
      <c r="AK5" s="227" t="s">
        <v>14</v>
      </c>
      <c r="AL5" s="227"/>
      <c r="AM5" s="227"/>
      <c r="AN5" s="227"/>
      <c r="AO5" s="227"/>
      <c r="AP5" s="227"/>
      <c r="AQ5" s="227"/>
      <c r="AR5" s="227"/>
      <c r="AS5" s="227"/>
      <c r="AT5" s="227"/>
      <c r="AU5" s="227"/>
      <c r="AV5" s="227"/>
      <c r="AW5" s="227"/>
      <c r="AX5" s="227"/>
      <c r="AY5" s="227"/>
      <c r="AZ5" s="227"/>
      <c r="BA5" s="227"/>
      <c r="BB5" s="227"/>
      <c r="BC5" s="227"/>
      <c r="BD5" s="227"/>
      <c r="BE5" s="227"/>
      <c r="BF5" s="227"/>
      <c r="BG5" s="227"/>
      <c r="BH5" s="227"/>
      <c r="BI5" s="227"/>
      <c r="BJ5" s="227"/>
      <c r="BK5" s="227"/>
      <c r="BL5" s="227"/>
      <c r="BM5" s="264"/>
      <c r="BN5" s="264"/>
      <c r="BO5" s="264"/>
      <c r="BP5" s="264"/>
      <c r="BQ5" s="264"/>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t="s">
        <v>15</v>
      </c>
      <c r="ME5" s="2"/>
      <c r="MF5" s="286" t="s">
        <v>16</v>
      </c>
      <c r="MG5" s="287"/>
      <c r="MH5" s="287"/>
      <c r="MI5" s="287"/>
      <c r="MJ5" s="287"/>
      <c r="MK5" s="287"/>
      <c r="ML5" s="6" t="s">
        <v>17</v>
      </c>
      <c r="MM5" s="6" t="s">
        <v>18</v>
      </c>
    </row>
    <row r="6" spans="1:351" ht="10.8" customHeight="1" x14ac:dyDescent="0.3">
      <c r="A6" s="267" t="s">
        <v>19</v>
      </c>
      <c r="B6" s="267" t="s">
        <v>20</v>
      </c>
      <c r="C6" s="267" t="s">
        <v>21</v>
      </c>
      <c r="D6" s="267" t="s">
        <v>22</v>
      </c>
      <c r="E6" s="267" t="s">
        <v>23</v>
      </c>
      <c r="F6" s="263" t="s">
        <v>24</v>
      </c>
      <c r="G6" s="233"/>
      <c r="H6" s="233"/>
      <c r="I6" s="233"/>
      <c r="J6" s="234"/>
      <c r="K6" s="263" t="s">
        <v>25</v>
      </c>
      <c r="L6" s="234"/>
      <c r="M6" s="263" t="s">
        <v>26</v>
      </c>
      <c r="N6" s="233"/>
      <c r="O6" s="233"/>
      <c r="P6" s="233"/>
      <c r="Q6" s="233"/>
      <c r="R6" s="233"/>
      <c r="S6" s="233"/>
      <c r="T6" s="233"/>
      <c r="U6" s="233"/>
      <c r="V6" s="233"/>
      <c r="W6" s="233"/>
      <c r="X6" s="233"/>
      <c r="Y6" s="233"/>
      <c r="Z6" s="233"/>
      <c r="AA6" s="233"/>
      <c r="AB6" s="233"/>
      <c r="AC6" s="233"/>
      <c r="AD6" s="233"/>
      <c r="AE6" s="233"/>
      <c r="AF6" s="234"/>
      <c r="AG6" s="263" t="s">
        <v>25</v>
      </c>
      <c r="AH6" s="234"/>
      <c r="AI6" s="310" t="s">
        <v>27</v>
      </c>
      <c r="AJ6" s="293"/>
      <c r="AK6" s="314" t="s">
        <v>28</v>
      </c>
      <c r="AL6" s="274" t="s">
        <v>29</v>
      </c>
      <c r="AM6" s="266"/>
      <c r="AN6" s="266"/>
      <c r="AO6" s="266"/>
      <c r="AP6" s="266"/>
      <c r="AQ6" s="266"/>
      <c r="AR6" s="266"/>
      <c r="AS6" s="266"/>
      <c r="AT6" s="266"/>
      <c r="AU6" s="266"/>
      <c r="AV6" s="266"/>
      <c r="AW6" s="266"/>
      <c r="AX6" s="266"/>
      <c r="AY6" s="273"/>
      <c r="AZ6" s="275" t="s">
        <v>30</v>
      </c>
      <c r="BA6" s="271"/>
      <c r="BB6" s="276" t="s">
        <v>31</v>
      </c>
      <c r="BC6" s="271"/>
      <c r="BD6" s="276" t="s">
        <v>32</v>
      </c>
      <c r="BE6" s="271"/>
      <c r="BF6" s="276" t="s">
        <v>24</v>
      </c>
      <c r="BG6" s="277"/>
      <c r="BH6" s="224" t="s">
        <v>26</v>
      </c>
      <c r="BI6" s="270" t="s">
        <v>33</v>
      </c>
      <c r="BJ6" s="271"/>
      <c r="BK6" s="224" t="s">
        <v>139</v>
      </c>
      <c r="BL6" s="224" t="s">
        <v>171</v>
      </c>
      <c r="BM6" s="224" t="s">
        <v>34</v>
      </c>
      <c r="BN6" s="224" t="s">
        <v>35</v>
      </c>
      <c r="BO6" s="224" t="s">
        <v>36</v>
      </c>
      <c r="BP6" s="224" t="s">
        <v>37</v>
      </c>
      <c r="BQ6" s="224" t="s">
        <v>38</v>
      </c>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6" t="s">
        <v>39</v>
      </c>
      <c r="ME6" s="2"/>
      <c r="MF6" s="2" t="s">
        <v>40</v>
      </c>
      <c r="MG6" s="2" t="s">
        <v>41</v>
      </c>
      <c r="MH6" s="2" t="s">
        <v>42</v>
      </c>
      <c r="MI6" s="2" t="s">
        <v>43</v>
      </c>
      <c r="MJ6" s="2" t="s">
        <v>44</v>
      </c>
      <c r="MK6" s="2" t="s">
        <v>45</v>
      </c>
      <c r="ML6" s="6" t="s">
        <v>46</v>
      </c>
      <c r="MM6" s="2"/>
    </row>
    <row r="7" spans="1:351" ht="8.4" customHeight="1" x14ac:dyDescent="0.3">
      <c r="A7" s="225"/>
      <c r="B7" s="225"/>
      <c r="C7" s="225"/>
      <c r="D7" s="225"/>
      <c r="E7" s="225"/>
      <c r="F7" s="156">
        <v>1</v>
      </c>
      <c r="G7" s="156">
        <v>2</v>
      </c>
      <c r="H7" s="156">
        <v>3</v>
      </c>
      <c r="I7" s="156">
        <v>4</v>
      </c>
      <c r="J7" s="156">
        <v>5</v>
      </c>
      <c r="K7" s="267" t="s">
        <v>47</v>
      </c>
      <c r="L7" s="268" t="s">
        <v>48</v>
      </c>
      <c r="M7" s="8">
        <v>1</v>
      </c>
      <c r="N7" s="8">
        <v>2</v>
      </c>
      <c r="O7" s="8">
        <v>3</v>
      </c>
      <c r="P7" s="8">
        <v>4</v>
      </c>
      <c r="Q7" s="8">
        <v>5</v>
      </c>
      <c r="R7" s="8">
        <v>6</v>
      </c>
      <c r="S7" s="8">
        <v>7</v>
      </c>
      <c r="T7" s="8">
        <v>8</v>
      </c>
      <c r="U7" s="8">
        <v>9</v>
      </c>
      <c r="V7" s="8">
        <v>10</v>
      </c>
      <c r="W7" s="8">
        <v>11</v>
      </c>
      <c r="X7" s="8">
        <v>12</v>
      </c>
      <c r="Y7" s="8">
        <v>13</v>
      </c>
      <c r="Z7" s="8">
        <v>14</v>
      </c>
      <c r="AA7" s="8">
        <v>15</v>
      </c>
      <c r="AB7" s="8">
        <v>16</v>
      </c>
      <c r="AC7" s="8">
        <v>17</v>
      </c>
      <c r="AD7" s="8">
        <v>18</v>
      </c>
      <c r="AE7" s="8">
        <v>19</v>
      </c>
      <c r="AF7" s="269" t="s">
        <v>49</v>
      </c>
      <c r="AG7" s="267" t="s">
        <v>47</v>
      </c>
      <c r="AH7" s="268" t="s">
        <v>48</v>
      </c>
      <c r="AI7" s="272"/>
      <c r="AJ7" s="271"/>
      <c r="AK7" s="225"/>
      <c r="AL7" s="262" t="s">
        <v>50</v>
      </c>
      <c r="AM7" s="234"/>
      <c r="AN7" s="262" t="s">
        <v>51</v>
      </c>
      <c r="AO7" s="234"/>
      <c r="AP7" s="262" t="s">
        <v>53</v>
      </c>
      <c r="AQ7" s="234"/>
      <c r="AR7" s="262" t="s">
        <v>54</v>
      </c>
      <c r="AS7" s="234"/>
      <c r="AT7" s="262" t="s">
        <v>55</v>
      </c>
      <c r="AU7" s="234"/>
      <c r="AV7" s="262" t="s">
        <v>56</v>
      </c>
      <c r="AW7" s="234"/>
      <c r="AX7" s="262" t="s">
        <v>131</v>
      </c>
      <c r="AY7" s="234"/>
      <c r="AZ7" s="272"/>
      <c r="BA7" s="271"/>
      <c r="BB7" s="272"/>
      <c r="BC7" s="271"/>
      <c r="BD7" s="272"/>
      <c r="BE7" s="271"/>
      <c r="BF7" s="276"/>
      <c r="BG7" s="277"/>
      <c r="BH7" s="225"/>
      <c r="BI7" s="272"/>
      <c r="BJ7" s="271"/>
      <c r="BK7" s="225"/>
      <c r="BL7" s="630"/>
      <c r="BM7" s="225"/>
      <c r="BN7" s="225"/>
      <c r="BO7" s="225"/>
      <c r="BP7" s="225"/>
      <c r="BQ7" s="225"/>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6"/>
      <c r="ME7" s="2"/>
      <c r="MF7" s="2"/>
      <c r="MG7" s="2"/>
      <c r="MH7" s="2"/>
      <c r="MI7" s="2"/>
      <c r="MJ7" s="2"/>
      <c r="MK7" s="2"/>
      <c r="ML7" s="6"/>
      <c r="MM7" s="2"/>
    </row>
    <row r="8" spans="1:351" ht="27.6" customHeight="1" x14ac:dyDescent="0.3">
      <c r="A8" s="243"/>
      <c r="B8" s="243"/>
      <c r="C8" s="243"/>
      <c r="D8" s="243"/>
      <c r="E8" s="243"/>
      <c r="F8" s="9" t="s">
        <v>57</v>
      </c>
      <c r="G8" s="9" t="s">
        <v>58</v>
      </c>
      <c r="H8" s="9" t="s">
        <v>59</v>
      </c>
      <c r="I8" s="9" t="s">
        <v>60</v>
      </c>
      <c r="J8" s="9" t="s">
        <v>61</v>
      </c>
      <c r="K8" s="243"/>
      <c r="L8" s="243"/>
      <c r="M8" s="9" t="s">
        <v>62</v>
      </c>
      <c r="N8" s="10" t="s">
        <v>63</v>
      </c>
      <c r="O8" s="9" t="s">
        <v>64</v>
      </c>
      <c r="P8" s="9" t="s">
        <v>65</v>
      </c>
      <c r="Q8" s="9" t="s">
        <v>66</v>
      </c>
      <c r="R8" s="9" t="s">
        <v>67</v>
      </c>
      <c r="S8" s="9" t="s">
        <v>68</v>
      </c>
      <c r="T8" s="9" t="s">
        <v>69</v>
      </c>
      <c r="U8" s="9" t="s">
        <v>70</v>
      </c>
      <c r="V8" s="9" t="s">
        <v>71</v>
      </c>
      <c r="W8" s="9" t="s">
        <v>72</v>
      </c>
      <c r="X8" s="9" t="s">
        <v>73</v>
      </c>
      <c r="Y8" s="9" t="s">
        <v>74</v>
      </c>
      <c r="Z8" s="9" t="s">
        <v>75</v>
      </c>
      <c r="AA8" s="9" t="s">
        <v>76</v>
      </c>
      <c r="AB8" s="9" t="s">
        <v>77</v>
      </c>
      <c r="AC8" s="9" t="s">
        <v>78</v>
      </c>
      <c r="AD8" s="9" t="s">
        <v>79</v>
      </c>
      <c r="AE8" s="9" t="s">
        <v>80</v>
      </c>
      <c r="AF8" s="255"/>
      <c r="AG8" s="243"/>
      <c r="AH8" s="243"/>
      <c r="AI8" s="259"/>
      <c r="AJ8" s="273"/>
      <c r="AK8" s="243"/>
      <c r="AL8" s="263" t="s">
        <v>40</v>
      </c>
      <c r="AM8" s="234"/>
      <c r="AN8" s="263" t="s">
        <v>81</v>
      </c>
      <c r="AO8" s="234"/>
      <c r="AP8" s="263" t="s">
        <v>41</v>
      </c>
      <c r="AQ8" s="234"/>
      <c r="AR8" s="263" t="s">
        <v>82</v>
      </c>
      <c r="AS8" s="234"/>
      <c r="AT8" s="263" t="s">
        <v>83</v>
      </c>
      <c r="AU8" s="234"/>
      <c r="AV8" s="263" t="s">
        <v>84</v>
      </c>
      <c r="AW8" s="234"/>
      <c r="AX8" s="263" t="s">
        <v>135</v>
      </c>
      <c r="AY8" s="234"/>
      <c r="AZ8" s="259"/>
      <c r="BA8" s="273"/>
      <c r="BB8" s="259"/>
      <c r="BC8" s="273"/>
      <c r="BD8" s="272"/>
      <c r="BE8" s="271"/>
      <c r="BF8" s="278"/>
      <c r="BG8" s="279"/>
      <c r="BH8" s="243"/>
      <c r="BI8" s="259"/>
      <c r="BJ8" s="273"/>
      <c r="BK8" s="225"/>
      <c r="BL8" s="630"/>
      <c r="BM8" s="225"/>
      <c r="BN8" s="225"/>
      <c r="BO8" s="225"/>
      <c r="BP8" s="225"/>
      <c r="BQ8" s="225"/>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11"/>
      <c r="MA8" s="11"/>
      <c r="MB8" s="11"/>
      <c r="MC8" s="11"/>
      <c r="MD8" s="6" t="s">
        <v>86</v>
      </c>
      <c r="ME8" s="11"/>
      <c r="MF8" s="2" t="s">
        <v>87</v>
      </c>
      <c r="MG8" s="11" t="s">
        <v>88</v>
      </c>
      <c r="MH8" s="11" t="s">
        <v>89</v>
      </c>
      <c r="MI8" s="11" t="s">
        <v>90</v>
      </c>
      <c r="MJ8" s="11" t="s">
        <v>91</v>
      </c>
      <c r="MK8" s="11" t="s">
        <v>92</v>
      </c>
      <c r="ML8" s="11"/>
      <c r="MM8" s="11"/>
    </row>
    <row r="9" spans="1:351" ht="82.8" customHeight="1" x14ac:dyDescent="0.3">
      <c r="A9" s="242">
        <v>1</v>
      </c>
      <c r="B9" s="93" t="s">
        <v>281</v>
      </c>
      <c r="C9" s="260" t="s">
        <v>243</v>
      </c>
      <c r="D9" s="242" t="s">
        <v>93</v>
      </c>
      <c r="E9" s="261" t="s">
        <v>244</v>
      </c>
      <c r="F9" s="242"/>
      <c r="G9" s="242" t="s">
        <v>46</v>
      </c>
      <c r="H9" s="242"/>
      <c r="I9" s="242"/>
      <c r="J9" s="242"/>
      <c r="K9" s="242">
        <f>IF(J9="X",5,IF(I9="X",4,IF(H9="X",3,IF(G9="X",2,IF(F9="X",1,0)))))</f>
        <v>2</v>
      </c>
      <c r="L9" s="236" t="str">
        <f>IF(K9=1,"RARA VEZ",IF(K9=2,"IMPROBABLE",IF(K9=3,"POSIBLE",IF(K9=4,"PROBABLE",IF(K9=5,"CASI SIEMPRE",FALSE)))))</f>
        <v>IMPROBABLE</v>
      </c>
      <c r="M9" s="244" t="s">
        <v>46</v>
      </c>
      <c r="N9" s="242" t="s">
        <v>46</v>
      </c>
      <c r="O9" s="242" t="s">
        <v>46</v>
      </c>
      <c r="P9" s="242"/>
      <c r="Q9" s="242" t="s">
        <v>46</v>
      </c>
      <c r="R9" s="242"/>
      <c r="S9" s="242"/>
      <c r="T9" s="242"/>
      <c r="U9" s="242" t="s">
        <v>46</v>
      </c>
      <c r="V9" s="242" t="s">
        <v>46</v>
      </c>
      <c r="W9" s="242" t="s">
        <v>46</v>
      </c>
      <c r="X9" s="242" t="s">
        <v>46</v>
      </c>
      <c r="Y9" s="242" t="s">
        <v>46</v>
      </c>
      <c r="Z9" s="242" t="s">
        <v>46</v>
      </c>
      <c r="AA9" s="242" t="s">
        <v>46</v>
      </c>
      <c r="AB9" s="242"/>
      <c r="AC9" s="242"/>
      <c r="AD9" s="242"/>
      <c r="AE9" s="242"/>
      <c r="AF9" s="248">
        <f>COUNTIF(M9:AE9,"X")</f>
        <v>11</v>
      </c>
      <c r="AG9" s="248" t="str">
        <f>IF(AF9=0,"",(IF(AF9&gt;=12,"5",IF(AF9&gt;=6,"4",IF(AF9&lt;=5,"3","")))))</f>
        <v>4</v>
      </c>
      <c r="AH9" s="236" t="str">
        <f>IF(AG9=0,"",(IF(AG9="5","CATASTRÓFICO",IF(AG9="3","MODERADO",IF(AG9="4","MAYOR","")))))</f>
        <v>MAYOR</v>
      </c>
      <c r="AI9" s="249">
        <f>+(AG9*K9)</f>
        <v>8</v>
      </c>
      <c r="AJ9" s="250" t="str">
        <f>IF(AI9=0,"",IF(AI9="MAYOR","EXTREMO",IF(AH9="CASI SIEMPRE","EXTREMO",IF(AH9="CATASTRÓFICO","EXTREMO",IF(AI9="12M","EXTREMO",IF(AI9=4,"ALTO",IF(AI9=8,"ALTO",IF(AI9=9,"ALTO",IF(AI9=6,"MODERADO",IF(AI9=3,"MODERADO",IF(AI9=12,IF(AH9="MODERADO","ALTO","EXTREMO"),"EXTREMO")))))))))))</f>
        <v>ALTO</v>
      </c>
      <c r="AK9" s="92" t="s">
        <v>287</v>
      </c>
      <c r="AL9" s="20" t="s">
        <v>87</v>
      </c>
      <c r="AM9" s="21">
        <f t="shared" ref="AM9:AM14" si="0">IF(ISBLANK(AL9),"",IF(AL9="Asignado",15,"0"))</f>
        <v>15</v>
      </c>
      <c r="AN9" s="20" t="s">
        <v>94</v>
      </c>
      <c r="AO9" s="21">
        <f t="shared" ref="AO9:AO14" si="1">IF(ISBLANK(AN9),"",IF(AN9="Adecuado",15,"0"))</f>
        <v>15</v>
      </c>
      <c r="AP9" s="20" t="s">
        <v>88</v>
      </c>
      <c r="AQ9" s="21">
        <f t="shared" ref="AQ9:AQ14" si="2">IF(ISBLANK(AP9),"",IF(AP9="Oportuna",15,"0"))</f>
        <v>15</v>
      </c>
      <c r="AR9" s="20" t="s">
        <v>89</v>
      </c>
      <c r="AS9" s="21">
        <f t="shared" ref="AS9:AS14" si="3">IF(ISBLANK(AR9),"",IF(AR9="Prevenir",15,IF(AR9="Detectar",10,"0")))</f>
        <v>15</v>
      </c>
      <c r="AT9" s="20" t="s">
        <v>90</v>
      </c>
      <c r="AU9" s="21">
        <f t="shared" ref="AU9:AU14" si="4">IF(ISBLANK(AT9),"",IF(AT9="Confiable",15,"0"))</f>
        <v>15</v>
      </c>
      <c r="AV9" s="20" t="s">
        <v>92</v>
      </c>
      <c r="AW9" s="21">
        <f t="shared" ref="AW9:AW14" si="5">IF(ISBLANK(AV9),"",IF(AV9="Completa",10,IF(AV9="Incompleta",5,"0")))</f>
        <v>10</v>
      </c>
      <c r="AX9" s="22" t="s">
        <v>91</v>
      </c>
      <c r="AY9" s="21">
        <f t="shared" ref="AY9:AY14" si="6">IF(ISBLANK(AX9),"",IF(AX9="Se Investigan y Resuelven Oportunamente",15,"0"))</f>
        <v>15</v>
      </c>
      <c r="AZ9" s="23" t="str">
        <f t="shared" ref="AZ9:AZ14" si="7">IF(BA9&lt;86,"Débil",(IF(BA9&gt;=96,"Fuerte","Moderado")))</f>
        <v>Fuerte</v>
      </c>
      <c r="BA9" s="23">
        <f t="shared" ref="BA9:BA14" si="8">SUM(AY9,AW9,AU9,AS9,AQ9,AO9,AM9)</f>
        <v>100</v>
      </c>
      <c r="BB9" s="23" t="s">
        <v>39</v>
      </c>
      <c r="BC9" s="23" t="str">
        <f t="shared" ref="BC9:BC14" si="9">IF(ISBLANK(BB9),"",(IF(BB9="El control
no se ejecuta por parte del
responsable","Débil",(IF(BB9="El control se ejecuta de manera consistente por parte del responsable","Fuerte","Moderado")))))</f>
        <v>Fuerte</v>
      </c>
      <c r="BD9" s="24" t="str">
        <f t="shared" ref="BD9:BD14" si="10">IF(AZ9="","",(IF(BC9="Débil","Débil",IF(BC9="Moderado","Moderado",IF(AZ9="Débil","Débil","Fuerte")))))</f>
        <v>Fuerte</v>
      </c>
      <c r="BE9" s="24">
        <f t="shared" ref="BE9:BE14" si="11">IF(BD9="","",(IF(BD9="Fuerte",2,IF(BD9="Moderado",1,0))))</f>
        <v>2</v>
      </c>
      <c r="BF9" s="246">
        <f>IF(BG9="CASI SIEMPRE",5,IF(BG9="PROBABLE",4,IF(BG9="POSIBLE",3,IF(BG9="IMPROBABLE",2,IF(BG9="RARA VEZ",1,0)))))</f>
        <v>1</v>
      </c>
      <c r="BG9" s="236" t="str" cm="1">
        <f t="array" ref="BG9">IF(BE9=2,IF(L9="CASI SIEMPRE","POSIBLE",IF(L9="PROBABLE","IMPROBABLE","RARA VEZ")),IF(BE9=1,IF(L9="CASI SEGURO","PROBABLE",IF(L9="PROBABLE","POSIBLE",IF(L9="POSIBLE","IMPROBABLE","RARA VEZ"))),IF(BE9:BE10=0,L9,0)))</f>
        <v>RARA VEZ</v>
      </c>
      <c r="BH9" s="236" t="str">
        <f>AH9</f>
        <v>MAYOR</v>
      </c>
      <c r="BI9" s="258">
        <f>AVERAGE(BE9:BE10)</f>
        <v>2</v>
      </c>
      <c r="BJ9" s="240" t="str">
        <f>IF(BI9=0,"",IF(BG9="CASI SIEMPRE","EXTREMO",IF(BH9="CATASTRÓFICO","EXTREMO",IF(BI9="12M","EXTREMO",IF(BI9="12A","ALTO",IF(BI9=4,"ALTO",IF(BI9=8,"ALTO",IF(BI9=9,"ALTO",IF(BI9=6,"MODERADO",IF(BI9=3,"MODERADO","EXTREMO"))))))))))</f>
        <v>EXTREMO</v>
      </c>
      <c r="BK9" s="158" t="s">
        <v>425</v>
      </c>
      <c r="BL9" s="222" t="s">
        <v>411</v>
      </c>
      <c r="BM9" s="63">
        <v>0</v>
      </c>
      <c r="BN9" s="63">
        <v>0</v>
      </c>
      <c r="BO9" s="63">
        <v>0</v>
      </c>
      <c r="BP9" s="64"/>
      <c r="BQ9" s="55"/>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t="s">
        <v>95</v>
      </c>
      <c r="ME9" s="6"/>
      <c r="MF9" s="11" t="s">
        <v>96</v>
      </c>
      <c r="MG9" s="6" t="s">
        <v>97</v>
      </c>
      <c r="MH9" s="6" t="s">
        <v>98</v>
      </c>
      <c r="MI9" s="6" t="s">
        <v>99</v>
      </c>
      <c r="MJ9" s="6" t="s">
        <v>100</v>
      </c>
      <c r="MK9" s="6" t="s">
        <v>101</v>
      </c>
      <c r="ML9" s="6"/>
      <c r="MM9" s="6"/>
    </row>
    <row r="10" spans="1:351" ht="94.8" customHeight="1" x14ac:dyDescent="0.3">
      <c r="A10" s="225"/>
      <c r="B10" s="93" t="s">
        <v>245</v>
      </c>
      <c r="C10" s="254"/>
      <c r="D10" s="255"/>
      <c r="E10" s="257"/>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92" t="s">
        <v>288</v>
      </c>
      <c r="AL10" s="20" t="s">
        <v>87</v>
      </c>
      <c r="AM10" s="21">
        <f t="shared" si="0"/>
        <v>15</v>
      </c>
      <c r="AN10" s="20" t="s">
        <v>94</v>
      </c>
      <c r="AO10" s="21">
        <f t="shared" si="1"/>
        <v>15</v>
      </c>
      <c r="AP10" s="20" t="s">
        <v>88</v>
      </c>
      <c r="AQ10" s="21">
        <f t="shared" si="2"/>
        <v>15</v>
      </c>
      <c r="AR10" s="20" t="s">
        <v>89</v>
      </c>
      <c r="AS10" s="21">
        <f t="shared" si="3"/>
        <v>15</v>
      </c>
      <c r="AT10" s="20" t="s">
        <v>90</v>
      </c>
      <c r="AU10" s="21">
        <f t="shared" si="4"/>
        <v>15</v>
      </c>
      <c r="AV10" s="20" t="s">
        <v>92</v>
      </c>
      <c r="AW10" s="21">
        <f t="shared" si="5"/>
        <v>10</v>
      </c>
      <c r="AX10" s="22" t="s">
        <v>91</v>
      </c>
      <c r="AY10" s="21">
        <f t="shared" si="6"/>
        <v>15</v>
      </c>
      <c r="AZ10" s="23" t="str">
        <f t="shared" si="7"/>
        <v>Fuerte</v>
      </c>
      <c r="BA10" s="23">
        <f t="shared" si="8"/>
        <v>100</v>
      </c>
      <c r="BB10" s="23" t="s">
        <v>39</v>
      </c>
      <c r="BC10" s="23" t="str">
        <f t="shared" si="9"/>
        <v>Fuerte</v>
      </c>
      <c r="BD10" s="24" t="str">
        <f t="shared" si="10"/>
        <v>Fuerte</v>
      </c>
      <c r="BE10" s="24">
        <f t="shared" si="11"/>
        <v>2</v>
      </c>
      <c r="BF10" s="247"/>
      <c r="BG10" s="243"/>
      <c r="BH10" s="243"/>
      <c r="BI10" s="243"/>
      <c r="BJ10" s="259"/>
      <c r="BK10" s="158" t="s">
        <v>429</v>
      </c>
      <c r="BL10" s="223"/>
      <c r="BM10" s="63">
        <v>0</v>
      </c>
      <c r="BN10" s="63">
        <v>0</v>
      </c>
      <c r="BO10" s="63">
        <v>0</v>
      </c>
      <c r="BP10" s="64"/>
      <c r="BQ10" s="55"/>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c r="LW10" s="6"/>
      <c r="LX10" s="6"/>
      <c r="LY10" s="6"/>
      <c r="LZ10" s="6"/>
      <c r="MA10" s="6"/>
      <c r="MB10" s="6"/>
      <c r="MC10" s="6"/>
      <c r="MD10" s="6"/>
      <c r="ME10" s="6"/>
      <c r="MF10" s="6" t="s">
        <v>94</v>
      </c>
      <c r="MG10" s="6"/>
      <c r="MH10" s="6" t="s">
        <v>102</v>
      </c>
      <c r="MI10" s="6"/>
      <c r="MJ10" s="6"/>
      <c r="MK10" s="6" t="s">
        <v>103</v>
      </c>
      <c r="ML10" s="6"/>
      <c r="MM10" s="6"/>
    </row>
    <row r="11" spans="1:351" ht="63.6" customHeight="1" x14ac:dyDescent="0.3">
      <c r="A11" s="244">
        <v>2</v>
      </c>
      <c r="B11" s="81" t="s">
        <v>282</v>
      </c>
      <c r="C11" s="260" t="s">
        <v>246</v>
      </c>
      <c r="D11" s="242" t="s">
        <v>93</v>
      </c>
      <c r="E11" s="256" t="s">
        <v>247</v>
      </c>
      <c r="F11" s="244"/>
      <c r="G11" s="242" t="s">
        <v>46</v>
      </c>
      <c r="H11" s="242"/>
      <c r="I11" s="242"/>
      <c r="J11" s="242"/>
      <c r="K11" s="242">
        <f>IF(J11="X",5,IF(I11="X",4,IF(H11="X",3,IF(G11="X",2,IF(F11="X",1,0)))))</f>
        <v>2</v>
      </c>
      <c r="L11" s="236" t="str">
        <f>IF(K11=1,"RARA VEZ",IF(K11=2,"IMPROBABLE",IF(K11=3,"POSIBLE",IF(K11=4,"PROBABLE",IF(K11=5,"CASI SIEMPRE",FALSE)))))</f>
        <v>IMPROBABLE</v>
      </c>
      <c r="M11" s="244" t="s">
        <v>46</v>
      </c>
      <c r="N11" s="242" t="s">
        <v>46</v>
      </c>
      <c r="O11" s="242" t="s">
        <v>46</v>
      </c>
      <c r="P11" s="242" t="s">
        <v>46</v>
      </c>
      <c r="Q11" s="242" t="s">
        <v>46</v>
      </c>
      <c r="R11" s="242"/>
      <c r="S11" s="242" t="s">
        <v>46</v>
      </c>
      <c r="T11" s="242" t="s">
        <v>46</v>
      </c>
      <c r="U11" s="242"/>
      <c r="V11" s="242" t="s">
        <v>46</v>
      </c>
      <c r="W11" s="242"/>
      <c r="X11" s="242" t="s">
        <v>46</v>
      </c>
      <c r="Y11" s="242"/>
      <c r="Z11" s="242"/>
      <c r="AA11" s="242"/>
      <c r="AB11" s="242"/>
      <c r="AC11" s="242"/>
      <c r="AD11" s="242"/>
      <c r="AE11" s="242"/>
      <c r="AF11" s="248">
        <f>COUNTIF(M11:AE11,"X")</f>
        <v>9</v>
      </c>
      <c r="AG11" s="248" t="str">
        <f>IF(AF11=0,"",(IF(AF11&gt;=12,"5",IF(AF11&gt;=6,"4",IF(AF11&lt;=5,"3","")))))</f>
        <v>4</v>
      </c>
      <c r="AH11" s="236" t="str">
        <f>IF(AG11=0,"",(IF(AG11="5","CATASTRÓFICO",IF(AG11="3","MODERADO",IF(AG11="4","MAYOR","")))))</f>
        <v>MAYOR</v>
      </c>
      <c r="AI11" s="249">
        <f>+(AG11*K11)</f>
        <v>8</v>
      </c>
      <c r="AJ11" s="250" t="str">
        <f>IF(AI11=0,"",IF(AI11="MAYOR","EXTREMO",IF(AH11="CASI SIEMPRE","EXTREMO",IF(AH11="CATASTRÓFICO","EXTREMO",IF(AI11="12M","EXTREMO",IF(AI11=4,"ALTO",IF(AI11=8,"ALTO",IF(AI11=9,"ALTO",IF(AI11=6,"MODERADO",IF(AI11=3,"MODERADO",IF(AI11=12,IF(AH11="MODERADO","ALTO","EXTREMO"),"EXTREMO")))))))))))</f>
        <v>ALTO</v>
      </c>
      <c r="AK11" s="230" t="s">
        <v>289</v>
      </c>
      <c r="AL11" s="20" t="s">
        <v>87</v>
      </c>
      <c r="AM11" s="21">
        <f t="shared" si="0"/>
        <v>15</v>
      </c>
      <c r="AN11" s="20" t="s">
        <v>94</v>
      </c>
      <c r="AO11" s="21">
        <f t="shared" si="1"/>
        <v>15</v>
      </c>
      <c r="AP11" s="20" t="s">
        <v>88</v>
      </c>
      <c r="AQ11" s="21">
        <f t="shared" si="2"/>
        <v>15</v>
      </c>
      <c r="AR11" s="20" t="s">
        <v>89</v>
      </c>
      <c r="AS11" s="21">
        <f t="shared" si="3"/>
        <v>15</v>
      </c>
      <c r="AT11" s="20" t="s">
        <v>90</v>
      </c>
      <c r="AU11" s="21">
        <f t="shared" si="4"/>
        <v>15</v>
      </c>
      <c r="AV11" s="20" t="s">
        <v>92</v>
      </c>
      <c r="AW11" s="21">
        <f t="shared" si="5"/>
        <v>10</v>
      </c>
      <c r="AX11" s="22" t="s">
        <v>91</v>
      </c>
      <c r="AY11" s="21">
        <f t="shared" si="6"/>
        <v>15</v>
      </c>
      <c r="AZ11" s="23" t="str">
        <f t="shared" si="7"/>
        <v>Fuerte</v>
      </c>
      <c r="BA11" s="23">
        <f t="shared" si="8"/>
        <v>100</v>
      </c>
      <c r="BB11" s="23" t="s">
        <v>39</v>
      </c>
      <c r="BC11" s="23" t="str">
        <f t="shared" si="9"/>
        <v>Fuerte</v>
      </c>
      <c r="BD11" s="24" t="str">
        <f t="shared" si="10"/>
        <v>Fuerte</v>
      </c>
      <c r="BE11" s="24">
        <f t="shared" si="11"/>
        <v>2</v>
      </c>
      <c r="BF11" s="246">
        <f>IF(BG11="CASI SIEMPRE",5,IF(BG11="PROBABLE",4,IF(BG11="POSIBLE",3,IF(BG11="IMPROBABLE",2,IF(BG11="RARA VEZ",1,0)))))</f>
        <v>1</v>
      </c>
      <c r="BG11" s="236" t="str" cm="1">
        <f t="array" ref="BG11">IF(BE11=2,IF(L11="CASI SIEMPRE","POSIBLE",IF(L11="PROBABLE","IMPROBABLE","RARA VEZ")),IF(BE11=1,IF(L11="CASI SEGURO","PROBABLE",IF(L11="PROBABLE","POSIBLE",IF(L11="POSIBLE","IMPROBABLE","RARA VEZ"))),IF(BE11:BE12=0,L11,0)))</f>
        <v>RARA VEZ</v>
      </c>
      <c r="BH11" s="236" t="str">
        <f>AH11</f>
        <v>MAYOR</v>
      </c>
      <c r="BI11" s="258">
        <f>AVERAGE(BE11:BE12)</f>
        <v>1.5</v>
      </c>
      <c r="BJ11" s="240" t="str">
        <f>IF(BI11=0,"",IF(BG11="CASI SIEMPRE","EXTREMO",IF(BH11="CATASTRÓFICO","EXTREMO",IF(BI11="12M","EXTREMO",IF(BI11="12A","ALTO",IF(BI11=4,"ALTO",IF(BI11=8,"ALTO",IF(BI11=9,"ALTO",IF(BI11=6,"MODERADO",IF(BI11=3,"MODERADO","EXTREMO"))))))))))</f>
        <v>EXTREMO</v>
      </c>
      <c r="BK11" s="229" t="s">
        <v>250</v>
      </c>
      <c r="BL11" s="226" t="s">
        <v>430</v>
      </c>
      <c r="BM11" s="63">
        <v>0</v>
      </c>
      <c r="BN11" s="63">
        <v>0</v>
      </c>
      <c r="BO11" s="63">
        <v>0</v>
      </c>
      <c r="BP11" s="64"/>
      <c r="BQ11" s="55"/>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c r="LW11" s="6"/>
      <c r="LX11" s="6"/>
      <c r="LY11" s="6"/>
      <c r="LZ11" s="6"/>
      <c r="MA11" s="6"/>
      <c r="MB11" s="6"/>
      <c r="MC11" s="6"/>
      <c r="MD11" s="6"/>
      <c r="ME11" s="6"/>
      <c r="MF11" s="6"/>
      <c r="MG11" s="6"/>
      <c r="MH11" s="6"/>
      <c r="MI11" s="6"/>
      <c r="MJ11" s="6"/>
      <c r="MK11" s="6"/>
      <c r="ML11" s="6"/>
      <c r="MM11" s="6"/>
    </row>
    <row r="12" spans="1:351" ht="66" x14ac:dyDescent="0.3">
      <c r="A12" s="225"/>
      <c r="B12" s="81" t="s">
        <v>283</v>
      </c>
      <c r="C12" s="254"/>
      <c r="D12" s="255"/>
      <c r="E12" s="257"/>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c r="AH12" s="243"/>
      <c r="AI12" s="243"/>
      <c r="AJ12" s="243"/>
      <c r="AK12" s="231"/>
      <c r="AL12" s="20" t="s">
        <v>87</v>
      </c>
      <c r="AM12" s="21">
        <f t="shared" si="0"/>
        <v>15</v>
      </c>
      <c r="AN12" s="20" t="s">
        <v>94</v>
      </c>
      <c r="AO12" s="21">
        <f t="shared" si="1"/>
        <v>15</v>
      </c>
      <c r="AP12" s="20" t="s">
        <v>88</v>
      </c>
      <c r="AQ12" s="21">
        <f t="shared" si="2"/>
        <v>15</v>
      </c>
      <c r="AR12" s="20" t="s">
        <v>89</v>
      </c>
      <c r="AS12" s="21">
        <f t="shared" si="3"/>
        <v>15</v>
      </c>
      <c r="AT12" s="20" t="s">
        <v>90</v>
      </c>
      <c r="AU12" s="21">
        <f t="shared" si="4"/>
        <v>15</v>
      </c>
      <c r="AV12" s="20" t="s">
        <v>92</v>
      </c>
      <c r="AW12" s="21">
        <f t="shared" si="5"/>
        <v>10</v>
      </c>
      <c r="AX12" s="22" t="s">
        <v>91</v>
      </c>
      <c r="AY12" s="21">
        <f t="shared" si="6"/>
        <v>15</v>
      </c>
      <c r="AZ12" s="23" t="str">
        <f t="shared" si="7"/>
        <v>Fuerte</v>
      </c>
      <c r="BA12" s="23">
        <f t="shared" si="8"/>
        <v>100</v>
      </c>
      <c r="BB12" s="23" t="s">
        <v>86</v>
      </c>
      <c r="BC12" s="23" t="str">
        <f t="shared" si="9"/>
        <v>Moderado</v>
      </c>
      <c r="BD12" s="24" t="str">
        <f t="shared" si="10"/>
        <v>Moderado</v>
      </c>
      <c r="BE12" s="24">
        <f t="shared" si="11"/>
        <v>1</v>
      </c>
      <c r="BF12" s="247"/>
      <c r="BG12" s="243"/>
      <c r="BH12" s="243"/>
      <c r="BI12" s="243"/>
      <c r="BJ12" s="259"/>
      <c r="BK12" s="229"/>
      <c r="BL12" s="226"/>
      <c r="BM12" s="63">
        <v>0</v>
      </c>
      <c r="BN12" s="63">
        <v>0</v>
      </c>
      <c r="BO12" s="63">
        <v>0</v>
      </c>
      <c r="BP12" s="64"/>
      <c r="BQ12" s="55"/>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c r="LW12" s="6"/>
      <c r="LX12" s="6"/>
      <c r="LY12" s="6"/>
      <c r="LZ12" s="6"/>
      <c r="MA12" s="6"/>
      <c r="MB12" s="6"/>
      <c r="MC12" s="6"/>
      <c r="MD12" s="6"/>
      <c r="ME12" s="6"/>
      <c r="MF12" s="6"/>
      <c r="MG12" s="6"/>
      <c r="MH12" s="6"/>
      <c r="MI12" s="6"/>
      <c r="MJ12" s="6"/>
      <c r="MK12" s="6"/>
      <c r="ML12" s="6"/>
      <c r="MM12" s="6"/>
    </row>
    <row r="13" spans="1:351" ht="94.2" customHeight="1" x14ac:dyDescent="0.3">
      <c r="A13" s="252">
        <v>3</v>
      </c>
      <c r="B13" s="93" t="s">
        <v>248</v>
      </c>
      <c r="C13" s="253" t="s">
        <v>285</v>
      </c>
      <c r="D13" s="242" t="s">
        <v>93</v>
      </c>
      <c r="E13" s="256" t="s">
        <v>286</v>
      </c>
      <c r="F13" s="244"/>
      <c r="G13" s="242" t="s">
        <v>46</v>
      </c>
      <c r="H13" s="242"/>
      <c r="I13" s="242"/>
      <c r="J13" s="242"/>
      <c r="K13" s="242">
        <f>IF(J13="X",5,IF(I13="X",4,IF(H13="X",3,IF(G13="X",2,IF(F13="X",1,0)))))</f>
        <v>2</v>
      </c>
      <c r="L13" s="236" t="str">
        <f>IF(K13=1,"RARA VEZ",IF(K13=2,"IMPROBABLE",IF(K13=3,"POSIBLE",IF(K13=4,"PROBABLE",IF(K13=5,"CASI SIEMPRE",FALSE)))))</f>
        <v>IMPROBABLE</v>
      </c>
      <c r="M13" s="244" t="s">
        <v>46</v>
      </c>
      <c r="N13" s="242" t="s">
        <v>46</v>
      </c>
      <c r="O13" s="242" t="s">
        <v>46</v>
      </c>
      <c r="P13" s="242"/>
      <c r="Q13" s="242"/>
      <c r="R13" s="242"/>
      <c r="S13" s="242"/>
      <c r="T13" s="242"/>
      <c r="U13" s="242" t="s">
        <v>46</v>
      </c>
      <c r="V13" s="242" t="s">
        <v>46</v>
      </c>
      <c r="W13" s="242"/>
      <c r="X13" s="242"/>
      <c r="Y13" s="242"/>
      <c r="Z13" s="242"/>
      <c r="AA13" s="242"/>
      <c r="AB13" s="242"/>
      <c r="AC13" s="242"/>
      <c r="AD13" s="242"/>
      <c r="AE13" s="242"/>
      <c r="AF13" s="248">
        <f>COUNTIF(M13:AE13,"X")</f>
        <v>5</v>
      </c>
      <c r="AG13" s="248" t="str">
        <f>IF(AF13=0,"",(IF(AF13&gt;=12,"5",IF(AF13&gt;=6,"4",IF(AF13&lt;=5,"3","")))))</f>
        <v>3</v>
      </c>
      <c r="AH13" s="236" t="str">
        <f>IF(AG13=0,"",(IF(AG13="5","CATASTRÓFICO",IF(AG13="3","MODERADO",IF(AG13="4","MAYOR","")))))</f>
        <v>MODERADO</v>
      </c>
      <c r="AI13" s="249">
        <f>+(AG13*K13)</f>
        <v>6</v>
      </c>
      <c r="AJ13" s="250" t="str">
        <f>IF(AI13=0,"",IF(AI13="MAYOR","EXTREMO",IF(AH13="CASI SIEMPRE","EXTREMO",IF(AH13="CATASTRÓFICO","EXTREMO",IF(AI13="12M","EXTREMO",IF(AI13=4,"ALTO",IF(AI13=8,"ALTO",IF(AI13=9,"ALTO",IF(AI13=6,"MODERADO",IF(AI13=3,"MODERADO",IF(AI13=12,IF(AH13="MODERADO","ALTO","EXTREMO"),"EXTREMO")))))))))))</f>
        <v>MODERADO</v>
      </c>
      <c r="AK13" s="92" t="s">
        <v>290</v>
      </c>
      <c r="AL13" s="20" t="s">
        <v>87</v>
      </c>
      <c r="AM13" s="21">
        <f t="shared" si="0"/>
        <v>15</v>
      </c>
      <c r="AN13" s="20" t="s">
        <v>94</v>
      </c>
      <c r="AO13" s="21">
        <f t="shared" si="1"/>
        <v>15</v>
      </c>
      <c r="AP13" s="20" t="s">
        <v>88</v>
      </c>
      <c r="AQ13" s="21">
        <f t="shared" si="2"/>
        <v>15</v>
      </c>
      <c r="AR13" s="20" t="s">
        <v>89</v>
      </c>
      <c r="AS13" s="21">
        <f t="shared" si="3"/>
        <v>15</v>
      </c>
      <c r="AT13" s="20" t="s">
        <v>90</v>
      </c>
      <c r="AU13" s="21">
        <f t="shared" si="4"/>
        <v>15</v>
      </c>
      <c r="AV13" s="20" t="s">
        <v>92</v>
      </c>
      <c r="AW13" s="21">
        <f t="shared" si="5"/>
        <v>10</v>
      </c>
      <c r="AX13" s="22" t="s">
        <v>91</v>
      </c>
      <c r="AY13" s="21">
        <f t="shared" si="6"/>
        <v>15</v>
      </c>
      <c r="AZ13" s="23" t="str">
        <f t="shared" si="7"/>
        <v>Fuerte</v>
      </c>
      <c r="BA13" s="23">
        <f t="shared" si="8"/>
        <v>100</v>
      </c>
      <c r="BB13" s="23" t="s">
        <v>86</v>
      </c>
      <c r="BC13" s="23" t="str">
        <f t="shared" si="9"/>
        <v>Moderado</v>
      </c>
      <c r="BD13" s="24" t="str">
        <f t="shared" si="10"/>
        <v>Moderado</v>
      </c>
      <c r="BE13" s="24">
        <f t="shared" si="11"/>
        <v>1</v>
      </c>
      <c r="BF13" s="246">
        <f>IF(BG13="CASI SIEMPRE",5,IF(BG13="PROBABLE",4,IF(BG13="POSIBLE",3,IF(BG13="IMPROBABLE",2,IF(BG13="RARA VEZ",1,0)))))</f>
        <v>1</v>
      </c>
      <c r="BG13" s="236" t="str" cm="1">
        <f t="array" ref="BG13">IF(BE13=2,IF(L13="CASI SIEMPRE","POSIBLE",IF(L13="PROBABLE","IMPROBABLE","RARA VEZ")),IF(BE13=1,IF(L13="CASI SEGURO","PROBABLE",IF(L13="PROBABLE","POSIBLE",IF(L13="POSIBLE","IMPROBABLE","RARA VEZ"))),IF(BE13:BE14=0,L13,0)))</f>
        <v>RARA VEZ</v>
      </c>
      <c r="BH13" s="236" t="str">
        <f>AH13</f>
        <v>MODERADO</v>
      </c>
      <c r="BI13" s="238">
        <f>AVERAGE(BE13:BE14)</f>
        <v>1</v>
      </c>
      <c r="BJ13" s="240" t="str">
        <f>IF(BI13=0,"",IF(BG13="CASI SIEMPRE","EXTREMO",IF(BH13="CATASTRÓFICO","EXTREMO",IF(BI13="12M","EXTREMO",IF(BI13="12A","ALTO",IF(BI13=4,"ALTO",IF(BI13=8,"ALTO",IF(BI13=9,"ALTO",IF(BI13=6,"MODERADO",IF(BI13=3,"MODERADO","EXTREMO"))))))))))</f>
        <v>EXTREMO</v>
      </c>
      <c r="BK13" s="158" t="s">
        <v>251</v>
      </c>
      <c r="BL13" s="5" t="s">
        <v>411</v>
      </c>
      <c r="BM13" s="63">
        <v>0</v>
      </c>
      <c r="BN13" s="63">
        <v>0</v>
      </c>
      <c r="BO13" s="63">
        <v>0</v>
      </c>
      <c r="BP13" s="64"/>
      <c r="BQ13" s="134"/>
    </row>
    <row r="14" spans="1:351" ht="87.6" customHeight="1" x14ac:dyDescent="0.3">
      <c r="A14" s="243"/>
      <c r="B14" s="93" t="s">
        <v>284</v>
      </c>
      <c r="C14" s="254"/>
      <c r="D14" s="255"/>
      <c r="E14" s="257"/>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51"/>
      <c r="AK14" s="92" t="s">
        <v>428</v>
      </c>
      <c r="AL14" s="20" t="s">
        <v>96</v>
      </c>
      <c r="AM14" s="21" t="str">
        <f t="shared" si="0"/>
        <v>0</v>
      </c>
      <c r="AN14" s="20" t="s">
        <v>94</v>
      </c>
      <c r="AO14" s="21">
        <f t="shared" si="1"/>
        <v>15</v>
      </c>
      <c r="AP14" s="20" t="s">
        <v>88</v>
      </c>
      <c r="AQ14" s="21">
        <f t="shared" si="2"/>
        <v>15</v>
      </c>
      <c r="AR14" s="20" t="s">
        <v>98</v>
      </c>
      <c r="AS14" s="21">
        <f t="shared" si="3"/>
        <v>10</v>
      </c>
      <c r="AT14" s="20" t="s">
        <v>90</v>
      </c>
      <c r="AU14" s="21">
        <f t="shared" si="4"/>
        <v>15</v>
      </c>
      <c r="AV14" s="20" t="s">
        <v>92</v>
      </c>
      <c r="AW14" s="21">
        <f t="shared" si="5"/>
        <v>10</v>
      </c>
      <c r="AX14" s="22" t="s">
        <v>91</v>
      </c>
      <c r="AY14" s="21">
        <f t="shared" si="6"/>
        <v>15</v>
      </c>
      <c r="AZ14" s="23" t="str">
        <f t="shared" si="7"/>
        <v>Débil</v>
      </c>
      <c r="BA14" s="23">
        <f t="shared" si="8"/>
        <v>80</v>
      </c>
      <c r="BB14" s="23" t="s">
        <v>86</v>
      </c>
      <c r="BC14" s="23" t="str">
        <f t="shared" si="9"/>
        <v>Moderado</v>
      </c>
      <c r="BD14" s="24" t="str">
        <f t="shared" si="10"/>
        <v>Moderado</v>
      </c>
      <c r="BE14" s="24">
        <f t="shared" si="11"/>
        <v>1</v>
      </c>
      <c r="BF14" s="247"/>
      <c r="BG14" s="237"/>
      <c r="BH14" s="237"/>
      <c r="BI14" s="239"/>
      <c r="BJ14" s="241"/>
      <c r="BK14" s="158" t="s">
        <v>252</v>
      </c>
      <c r="BL14" s="221" t="s">
        <v>411</v>
      </c>
      <c r="BM14" s="63">
        <v>0</v>
      </c>
      <c r="BN14" s="63">
        <v>0</v>
      </c>
      <c r="BO14" s="63">
        <v>0</v>
      </c>
      <c r="BP14" s="64"/>
      <c r="BQ14" s="134"/>
    </row>
    <row r="15" spans="1:351" ht="14.4" x14ac:dyDescent="0.3">
      <c r="A15" s="1"/>
      <c r="B15" s="135"/>
      <c r="C15" s="121"/>
      <c r="D15" s="121"/>
      <c r="E15" s="120"/>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36"/>
      <c r="AK15" s="157"/>
      <c r="AL15" s="49"/>
      <c r="AM15" s="50"/>
      <c r="AN15" s="49"/>
      <c r="AO15" s="50"/>
      <c r="AP15" s="49"/>
      <c r="AQ15" s="50"/>
      <c r="AR15" s="49"/>
      <c r="AS15" s="50"/>
      <c r="AT15" s="49"/>
      <c r="AU15" s="50"/>
      <c r="AV15" s="49"/>
      <c r="AW15" s="50"/>
      <c r="AX15" s="51"/>
      <c r="AY15" s="50"/>
      <c r="AZ15" s="52"/>
      <c r="BA15" s="52"/>
      <c r="BB15" s="52"/>
      <c r="BC15" s="52"/>
      <c r="BD15" s="53"/>
      <c r="BE15" s="53"/>
      <c r="BF15" s="53"/>
      <c r="BG15" s="86"/>
      <c r="BH15" s="86"/>
      <c r="BI15" s="131"/>
      <c r="BJ15" s="98"/>
      <c r="BK15" s="98"/>
      <c r="BL15" s="98"/>
      <c r="BM15" s="125"/>
      <c r="BN15" s="99"/>
      <c r="BP15" s="137"/>
      <c r="BQ15" s="138"/>
    </row>
    <row r="16" spans="1:351" ht="14.4" x14ac:dyDescent="0.3">
      <c r="A16" s="5"/>
      <c r="B16" s="232" t="s">
        <v>106</v>
      </c>
      <c r="C16" s="233"/>
      <c r="D16" s="233"/>
      <c r="E16" s="234"/>
      <c r="F16" s="5"/>
      <c r="G16" s="5"/>
      <c r="H16" s="5"/>
      <c r="I16" s="5"/>
      <c r="J16" s="5"/>
      <c r="K16" s="31"/>
      <c r="L16" s="32"/>
      <c r="M16" s="5"/>
      <c r="N16" s="5"/>
      <c r="O16" s="5"/>
      <c r="P16" s="5"/>
      <c r="Q16" s="5"/>
      <c r="R16" s="5"/>
      <c r="S16" s="5"/>
      <c r="T16" s="5"/>
      <c r="U16" s="5"/>
      <c r="V16" s="5"/>
      <c r="W16" s="5"/>
      <c r="X16" s="5"/>
      <c r="Y16" s="5"/>
      <c r="Z16" s="5"/>
      <c r="AA16" s="5"/>
      <c r="AB16" s="5"/>
      <c r="AC16" s="5"/>
      <c r="AD16" s="5"/>
      <c r="AE16" s="5"/>
      <c r="AF16" s="5"/>
      <c r="AG16" s="33"/>
      <c r="AH16" s="32"/>
      <c r="AI16" s="5"/>
      <c r="AJ16" s="5"/>
      <c r="AK16" s="2"/>
      <c r="AL16" s="5"/>
      <c r="AM16" s="34"/>
      <c r="AN16" s="5"/>
      <c r="AO16" s="34"/>
      <c r="AP16" s="5"/>
      <c r="AQ16" s="34"/>
      <c r="AR16" s="5"/>
      <c r="AS16" s="34"/>
      <c r="AT16" s="5"/>
      <c r="AU16" s="34"/>
      <c r="AV16" s="5"/>
      <c r="AW16" s="34"/>
      <c r="AX16" s="5"/>
      <c r="AY16" s="34"/>
      <c r="AZ16" s="5"/>
      <c r="BA16" s="34"/>
      <c r="BB16" s="34"/>
      <c r="BC16" s="5"/>
      <c r="BD16" s="5"/>
      <c r="BE16" s="5"/>
      <c r="BF16" s="5"/>
      <c r="BG16" s="5"/>
      <c r="BH16" s="5"/>
      <c r="BI16" s="5"/>
      <c r="BJ16" s="5"/>
      <c r="BK16" s="5"/>
    </row>
    <row r="17" spans="1:63" ht="14.4" x14ac:dyDescent="0.3">
      <c r="A17" s="5"/>
      <c r="B17" s="38" t="s">
        <v>107</v>
      </c>
      <c r="C17" s="38" t="s">
        <v>108</v>
      </c>
      <c r="D17" s="232" t="s">
        <v>109</v>
      </c>
      <c r="E17" s="234"/>
      <c r="F17" s="5"/>
      <c r="G17" s="5"/>
      <c r="H17" s="5"/>
      <c r="I17" s="5"/>
      <c r="J17" s="5"/>
      <c r="K17" s="31"/>
      <c r="L17" s="32"/>
      <c r="M17" s="5"/>
      <c r="N17" s="5"/>
      <c r="O17" s="5"/>
      <c r="P17" s="5"/>
      <c r="Q17" s="5"/>
      <c r="R17" s="5"/>
      <c r="S17" s="5"/>
      <c r="T17" s="5"/>
      <c r="U17" s="5"/>
      <c r="V17" s="5"/>
      <c r="W17" s="5"/>
      <c r="X17" s="5"/>
      <c r="Y17" s="5"/>
      <c r="Z17" s="5"/>
      <c r="AA17" s="5"/>
      <c r="AB17" s="5"/>
      <c r="AC17" s="5"/>
      <c r="AD17" s="5"/>
      <c r="AE17" s="5"/>
      <c r="AF17" s="5"/>
      <c r="AG17" s="33"/>
      <c r="AH17" s="32"/>
      <c r="AI17" s="5"/>
      <c r="AJ17" s="5"/>
      <c r="AK17" s="2"/>
      <c r="AL17" s="5"/>
      <c r="AM17" s="34"/>
      <c r="AN17" s="5"/>
      <c r="AO17" s="34"/>
      <c r="AP17" s="5"/>
      <c r="AQ17" s="34"/>
      <c r="AR17" s="5"/>
      <c r="AS17" s="34"/>
      <c r="AT17" s="5"/>
      <c r="AU17" s="34"/>
      <c r="AV17" s="5"/>
      <c r="AW17" s="34"/>
      <c r="AX17" s="5"/>
      <c r="AY17" s="34"/>
      <c r="AZ17" s="5"/>
      <c r="BA17" s="34"/>
      <c r="BB17" s="34"/>
      <c r="BC17" s="5"/>
      <c r="BD17" s="5"/>
      <c r="BE17" s="5"/>
      <c r="BF17" s="5"/>
      <c r="BG17" s="5"/>
      <c r="BH17" s="5"/>
      <c r="BI17" s="5"/>
      <c r="BJ17" s="5"/>
      <c r="BK17" s="5"/>
    </row>
    <row r="18" spans="1:63" ht="14.4" x14ac:dyDescent="0.3">
      <c r="A18" s="5"/>
      <c r="B18" s="40" t="s">
        <v>411</v>
      </c>
      <c r="C18" s="41" t="s">
        <v>249</v>
      </c>
      <c r="D18" s="235" t="s">
        <v>137</v>
      </c>
      <c r="E18" s="234"/>
      <c r="F18" s="5"/>
      <c r="G18" s="5"/>
      <c r="H18" s="5"/>
      <c r="I18" s="5"/>
      <c r="J18" s="5"/>
      <c r="K18" s="31"/>
      <c r="L18" s="32"/>
      <c r="M18" s="5"/>
      <c r="N18" s="5"/>
      <c r="O18" s="5"/>
      <c r="P18" s="5"/>
      <c r="Q18" s="5"/>
      <c r="R18" s="5"/>
      <c r="S18" s="5"/>
      <c r="T18" s="5"/>
      <c r="U18" s="5"/>
      <c r="V18" s="5"/>
      <c r="W18" s="5"/>
      <c r="X18" s="5"/>
      <c r="Y18" s="5"/>
      <c r="Z18" s="5"/>
      <c r="AA18" s="5"/>
      <c r="AB18" s="5"/>
      <c r="AC18" s="5"/>
      <c r="AD18" s="5"/>
      <c r="AE18" s="5"/>
      <c r="AF18" s="5"/>
      <c r="AG18" s="33"/>
      <c r="AH18" s="32"/>
      <c r="AI18" s="5"/>
      <c r="AJ18" s="5"/>
      <c r="AK18" s="2"/>
      <c r="AL18" s="5"/>
      <c r="AM18" s="34"/>
      <c r="AN18" s="5"/>
      <c r="AO18" s="34"/>
      <c r="AP18" s="5"/>
      <c r="AQ18" s="34"/>
      <c r="AR18" s="5"/>
      <c r="AS18" s="34"/>
      <c r="AT18" s="5"/>
      <c r="AU18" s="34"/>
      <c r="AV18" s="5"/>
      <c r="AW18" s="34"/>
      <c r="AX18" s="5"/>
      <c r="AY18" s="34"/>
      <c r="AZ18" s="5"/>
      <c r="BA18" s="34"/>
      <c r="BB18" s="34"/>
      <c r="BC18" s="5"/>
      <c r="BD18" s="5"/>
      <c r="BE18" s="5"/>
      <c r="BF18" s="5"/>
      <c r="BG18" s="5"/>
      <c r="BH18" s="5"/>
      <c r="BI18" s="5"/>
      <c r="BJ18" s="5"/>
      <c r="BK18" s="5"/>
    </row>
    <row r="19" spans="1:63" ht="14.4" x14ac:dyDescent="0.3">
      <c r="A19" s="5"/>
      <c r="E19" s="45"/>
      <c r="F19" s="5"/>
      <c r="G19" s="5"/>
      <c r="H19" s="5"/>
      <c r="I19" s="5"/>
      <c r="J19" s="5"/>
      <c r="K19" s="31"/>
      <c r="L19" s="32"/>
      <c r="M19" s="5"/>
      <c r="N19" s="5"/>
      <c r="O19" s="5"/>
      <c r="P19" s="5"/>
      <c r="Q19" s="5"/>
      <c r="R19" s="5"/>
      <c r="S19" s="5"/>
      <c r="T19" s="5"/>
      <c r="U19" s="5"/>
      <c r="V19" s="5"/>
      <c r="W19" s="5"/>
      <c r="X19" s="5"/>
      <c r="Y19" s="5"/>
      <c r="Z19" s="5"/>
      <c r="AA19" s="5"/>
      <c r="AB19" s="5"/>
      <c r="AC19" s="5"/>
      <c r="AD19" s="5"/>
      <c r="AE19" s="5"/>
      <c r="AF19" s="5"/>
      <c r="AG19" s="33"/>
      <c r="AH19" s="32"/>
      <c r="AI19" s="5"/>
      <c r="AJ19" s="5"/>
      <c r="AK19" s="2"/>
      <c r="AL19" s="5"/>
      <c r="AM19" s="34"/>
      <c r="AN19" s="5"/>
      <c r="AO19" s="34"/>
      <c r="AP19" s="5"/>
      <c r="AQ19" s="34"/>
      <c r="AR19" s="5"/>
      <c r="AS19" s="34"/>
      <c r="AT19" s="5"/>
      <c r="AU19" s="34"/>
      <c r="AV19" s="5"/>
      <c r="AW19" s="34"/>
      <c r="AX19" s="5"/>
      <c r="AY19" s="34"/>
      <c r="AZ19" s="5"/>
      <c r="BA19" s="34"/>
      <c r="BB19" s="34"/>
      <c r="BC19" s="5"/>
      <c r="BD19" s="5"/>
      <c r="BE19" s="5"/>
      <c r="BF19" s="5"/>
      <c r="BG19" s="5"/>
      <c r="BH19" s="5"/>
      <c r="BI19" s="5"/>
      <c r="BJ19" s="5"/>
      <c r="BK19" s="5"/>
    </row>
    <row r="20" spans="1:63" ht="14.4" x14ac:dyDescent="0.3">
      <c r="A20" s="5"/>
      <c r="E20" s="45"/>
      <c r="F20" s="5"/>
      <c r="G20" s="5"/>
      <c r="H20" s="5"/>
      <c r="I20" s="5"/>
      <c r="J20" s="5"/>
      <c r="K20" s="31"/>
      <c r="L20" s="32"/>
      <c r="M20" s="5"/>
      <c r="N20" s="5"/>
      <c r="O20" s="5"/>
      <c r="P20" s="5"/>
      <c r="Q20" s="5"/>
      <c r="R20" s="5"/>
      <c r="S20" s="5"/>
      <c r="T20" s="5"/>
      <c r="U20" s="5"/>
      <c r="V20" s="5"/>
      <c r="W20" s="5"/>
      <c r="X20" s="5"/>
      <c r="Y20" s="5"/>
      <c r="Z20" s="5"/>
      <c r="AA20" s="5"/>
      <c r="AB20" s="5"/>
      <c r="AC20" s="5"/>
      <c r="AD20" s="5"/>
      <c r="AE20" s="5"/>
      <c r="AF20" s="5"/>
      <c r="AG20" s="33"/>
      <c r="AH20" s="32"/>
      <c r="AI20" s="5"/>
      <c r="AJ20" s="5"/>
      <c r="AK20" s="2"/>
      <c r="AL20" s="5"/>
      <c r="AM20" s="34"/>
      <c r="AN20" s="5"/>
      <c r="AO20" s="34"/>
      <c r="AP20" s="5"/>
      <c r="AQ20" s="34"/>
      <c r="AR20" s="5"/>
      <c r="AS20" s="34"/>
      <c r="AT20" s="5"/>
      <c r="AU20" s="34"/>
      <c r="AV20" s="5"/>
      <c r="AW20" s="34"/>
      <c r="AX20" s="5"/>
      <c r="AY20" s="34"/>
      <c r="AZ20" s="5"/>
      <c r="BA20" s="34"/>
      <c r="BB20" s="34"/>
      <c r="BC20" s="5"/>
      <c r="BD20" s="5"/>
      <c r="BE20" s="5"/>
      <c r="BF20" s="5"/>
      <c r="BG20" s="5"/>
      <c r="BH20" s="5"/>
      <c r="BI20" s="5"/>
      <c r="BJ20" s="5"/>
      <c r="BK20" s="5"/>
    </row>
    <row r="21" spans="1:63" ht="14.4" x14ac:dyDescent="0.3">
      <c r="A21" s="5"/>
      <c r="B21" s="232" t="s">
        <v>113</v>
      </c>
      <c r="C21" s="233"/>
      <c r="D21" s="233"/>
      <c r="E21" s="234"/>
      <c r="F21" s="5"/>
      <c r="G21" s="5"/>
      <c r="H21" s="5"/>
      <c r="I21" s="5"/>
      <c r="J21" s="5"/>
      <c r="K21" s="31"/>
      <c r="L21" s="32"/>
      <c r="M21" s="5"/>
      <c r="N21" s="5"/>
      <c r="O21" s="5"/>
      <c r="P21" s="5"/>
      <c r="Q21" s="5"/>
      <c r="R21" s="5"/>
      <c r="S21" s="5"/>
      <c r="T21" s="5"/>
      <c r="U21" s="5"/>
      <c r="V21" s="5"/>
      <c r="W21" s="5"/>
      <c r="X21" s="5"/>
      <c r="Y21" s="5"/>
      <c r="Z21" s="5"/>
      <c r="AA21" s="5"/>
      <c r="AB21" s="5"/>
      <c r="AC21" s="5"/>
      <c r="AD21" s="5"/>
      <c r="AE21" s="5"/>
      <c r="AF21" s="5"/>
      <c r="AG21" s="33"/>
      <c r="AH21" s="32"/>
      <c r="AI21" s="5"/>
      <c r="AJ21" s="5"/>
      <c r="AK21" s="2"/>
      <c r="AL21" s="5"/>
      <c r="AM21" s="34"/>
      <c r="AN21" s="5"/>
      <c r="AO21" s="34"/>
      <c r="AP21" s="5"/>
      <c r="AQ21" s="34"/>
      <c r="AR21" s="5"/>
      <c r="AS21" s="34"/>
      <c r="AT21" s="5"/>
      <c r="AU21" s="34"/>
      <c r="AV21" s="5"/>
      <c r="AW21" s="34"/>
      <c r="AX21" s="5"/>
      <c r="AY21" s="34"/>
      <c r="AZ21" s="5"/>
      <c r="BA21" s="34"/>
      <c r="BB21" s="34"/>
      <c r="BC21" s="5"/>
      <c r="BD21" s="5"/>
      <c r="BE21" s="5"/>
      <c r="BF21" s="5"/>
      <c r="BG21" s="5"/>
      <c r="BH21" s="5"/>
      <c r="BI21" s="5"/>
      <c r="BJ21" s="5"/>
      <c r="BK21" s="5"/>
    </row>
    <row r="22" spans="1:63" ht="14.4" x14ac:dyDescent="0.3">
      <c r="A22" s="5"/>
      <c r="B22" s="38" t="s">
        <v>107</v>
      </c>
      <c r="C22" s="38" t="s">
        <v>108</v>
      </c>
      <c r="D22" s="232" t="s">
        <v>109</v>
      </c>
      <c r="E22" s="234"/>
      <c r="F22" s="5"/>
      <c r="G22" s="5"/>
      <c r="H22" s="5"/>
      <c r="I22" s="5"/>
      <c r="J22" s="5"/>
      <c r="K22" s="31"/>
      <c r="L22" s="32"/>
      <c r="M22" s="5"/>
      <c r="N22" s="5"/>
      <c r="O22" s="5"/>
      <c r="P22" s="5"/>
      <c r="Q22" s="5"/>
      <c r="R22" s="5"/>
      <c r="S22" s="5"/>
      <c r="T22" s="5"/>
      <c r="U22" s="5"/>
      <c r="V22" s="5"/>
      <c r="W22" s="5"/>
      <c r="X22" s="5"/>
      <c r="Y22" s="5"/>
      <c r="Z22" s="5"/>
      <c r="AA22" s="5"/>
      <c r="AB22" s="5"/>
      <c r="AC22" s="5"/>
      <c r="AD22" s="5"/>
      <c r="AE22" s="5"/>
      <c r="AF22" s="5"/>
      <c r="AG22" s="33"/>
      <c r="AH22" s="32"/>
      <c r="AI22" s="5"/>
      <c r="AJ22" s="5"/>
      <c r="AK22" s="2"/>
      <c r="AL22" s="5"/>
      <c r="AM22" s="34"/>
      <c r="AN22" s="5"/>
      <c r="AO22" s="34"/>
      <c r="AP22" s="5"/>
      <c r="AQ22" s="34"/>
      <c r="AR22" s="5"/>
      <c r="AS22" s="34"/>
      <c r="AT22" s="5"/>
      <c r="AU22" s="34"/>
      <c r="AV22" s="5"/>
      <c r="AW22" s="34"/>
      <c r="AX22" s="5"/>
      <c r="AY22" s="34"/>
      <c r="AZ22" s="5"/>
      <c r="BA22" s="34"/>
      <c r="BB22" s="34"/>
      <c r="BC22" s="5"/>
      <c r="BD22" s="5"/>
      <c r="BE22" s="5"/>
      <c r="BF22" s="5"/>
      <c r="BG22" s="5"/>
      <c r="BH22" s="5"/>
      <c r="BI22" s="5"/>
      <c r="BJ22" s="5"/>
      <c r="BK22" s="5"/>
    </row>
    <row r="23" spans="1:63" ht="14.4" x14ac:dyDescent="0.3">
      <c r="B23" s="40" t="str">
        <f>+'[1]Gestiòn de Comunicaciòn Estratè'!B22</f>
        <v>Diana Espinosa Calderòn</v>
      </c>
      <c r="C23" s="41" t="s">
        <v>114</v>
      </c>
      <c r="D23" s="235" t="s">
        <v>115</v>
      </c>
      <c r="E23" s="234"/>
    </row>
    <row r="24" spans="1:63" ht="14.4" x14ac:dyDescent="0.3">
      <c r="E24" s="46"/>
    </row>
    <row r="25" spans="1:63" ht="14.4" x14ac:dyDescent="0.3">
      <c r="E25" s="45"/>
    </row>
    <row r="26" spans="1:63" ht="14.4" x14ac:dyDescent="0.3">
      <c r="B26" s="232" t="s">
        <v>116</v>
      </c>
      <c r="C26" s="233"/>
      <c r="D26" s="233"/>
      <c r="E26" s="234"/>
    </row>
    <row r="27" spans="1:63" ht="14.4" x14ac:dyDescent="0.3">
      <c r="B27" s="38" t="s">
        <v>107</v>
      </c>
      <c r="C27" s="38" t="s">
        <v>108</v>
      </c>
      <c r="D27" s="232" t="s">
        <v>109</v>
      </c>
      <c r="E27" s="234"/>
    </row>
    <row r="28" spans="1:63" ht="14.4" x14ac:dyDescent="0.3">
      <c r="B28" s="47" t="str">
        <f>+'[1]Gestiòn de Comunicaciòn Estratè'!B27</f>
        <v>Karolin Saldarriaga Angulo</v>
      </c>
      <c r="C28" s="41" t="s">
        <v>114</v>
      </c>
      <c r="D28" s="235" t="s">
        <v>117</v>
      </c>
      <c r="E28" s="234"/>
    </row>
    <row r="29" spans="1:63" ht="14.4" x14ac:dyDescent="0.3">
      <c r="B29" s="2"/>
      <c r="C29" s="2"/>
      <c r="D29" s="5"/>
      <c r="E29" s="2"/>
    </row>
    <row r="30" spans="1:63" ht="14.4" x14ac:dyDescent="0.3">
      <c r="B30" s="232" t="s">
        <v>118</v>
      </c>
      <c r="C30" s="233"/>
      <c r="D30" s="233"/>
      <c r="E30" s="234"/>
    </row>
    <row r="31" spans="1:63" ht="14.4" x14ac:dyDescent="0.3">
      <c r="B31" s="245" t="s">
        <v>119</v>
      </c>
      <c r="C31" s="233"/>
      <c r="D31" s="233"/>
      <c r="E31" s="234"/>
    </row>
  </sheetData>
  <mergeCells count="196">
    <mergeCell ref="BH2:BK3"/>
    <mergeCell ref="MF5:MK5"/>
    <mergeCell ref="A6:A8"/>
    <mergeCell ref="B6:B8"/>
    <mergeCell ref="C6:C8"/>
    <mergeCell ref="D6:D8"/>
    <mergeCell ref="E6:E8"/>
    <mergeCell ref="K2:BA2"/>
    <mergeCell ref="D3:J3"/>
    <mergeCell ref="K3:BA3"/>
    <mergeCell ref="A4:E5"/>
    <mergeCell ref="A1:B3"/>
    <mergeCell ref="C1:C2"/>
    <mergeCell ref="D1:J2"/>
    <mergeCell ref="K1:BA1"/>
    <mergeCell ref="BB1:BC3"/>
    <mergeCell ref="BD1:BG3"/>
    <mergeCell ref="F6:J6"/>
    <mergeCell ref="K6:L6"/>
    <mergeCell ref="M6:AF6"/>
    <mergeCell ref="AG6:AH6"/>
    <mergeCell ref="AI6:AJ8"/>
    <mergeCell ref="BH1:BK1"/>
    <mergeCell ref="AK6:AK8"/>
    <mergeCell ref="BM4:BQ5"/>
    <mergeCell ref="F5:AJ5"/>
    <mergeCell ref="BN6:BN8"/>
    <mergeCell ref="BO6:BO8"/>
    <mergeCell ref="BP6:BP8"/>
    <mergeCell ref="BQ6:BQ8"/>
    <mergeCell ref="K7:K8"/>
    <mergeCell ref="L7:L8"/>
    <mergeCell ref="AF7:AF8"/>
    <mergeCell ref="AG7:AG8"/>
    <mergeCell ref="AH7:AH8"/>
    <mergeCell ref="AL7:AM7"/>
    <mergeCell ref="BI6:BJ8"/>
    <mergeCell ref="BK6:BK8"/>
    <mergeCell ref="BM6:BM8"/>
    <mergeCell ref="AL6:AY6"/>
    <mergeCell ref="AZ6:BA8"/>
    <mergeCell ref="BB6:BC8"/>
    <mergeCell ref="BD6:BE8"/>
    <mergeCell ref="BF6:BG8"/>
    <mergeCell ref="BH6:BH8"/>
    <mergeCell ref="AN7:AO7"/>
    <mergeCell ref="AP7:AQ7"/>
    <mergeCell ref="AR7:AS7"/>
    <mergeCell ref="AT7:AU7"/>
    <mergeCell ref="AV7:AW7"/>
    <mergeCell ref="AX7:AY7"/>
    <mergeCell ref="AL8:AM8"/>
    <mergeCell ref="AN8:AO8"/>
    <mergeCell ref="AP8:AQ8"/>
    <mergeCell ref="AR8:AS8"/>
    <mergeCell ref="AT8:AU8"/>
    <mergeCell ref="AV8:AW8"/>
    <mergeCell ref="AX8:AY8"/>
    <mergeCell ref="K9:K10"/>
    <mergeCell ref="L9:L10"/>
    <mergeCell ref="M9:M10"/>
    <mergeCell ref="A9:A10"/>
    <mergeCell ref="C9:C10"/>
    <mergeCell ref="D9:D10"/>
    <mergeCell ref="E9:E10"/>
    <mergeCell ref="F9:F10"/>
    <mergeCell ref="G9:G10"/>
    <mergeCell ref="BJ9:BJ10"/>
    <mergeCell ref="AF9:AF10"/>
    <mergeCell ref="AG9:AG10"/>
    <mergeCell ref="AH9:AH10"/>
    <mergeCell ref="AI9:AI10"/>
    <mergeCell ref="AJ9:AJ10"/>
    <mergeCell ref="BF9:BF10"/>
    <mergeCell ref="Z9:Z10"/>
    <mergeCell ref="AA9:AA10"/>
    <mergeCell ref="AB9:AB10"/>
    <mergeCell ref="AC9:AC10"/>
    <mergeCell ref="AD9:AD10"/>
    <mergeCell ref="AE9:AE10"/>
    <mergeCell ref="A11:A12"/>
    <mergeCell ref="C11:C12"/>
    <mergeCell ref="D11:D12"/>
    <mergeCell ref="E11:E12"/>
    <mergeCell ref="F11:F12"/>
    <mergeCell ref="G11:G12"/>
    <mergeCell ref="BG9:BG10"/>
    <mergeCell ref="BH9:BH10"/>
    <mergeCell ref="BI9:BI10"/>
    <mergeCell ref="T9:T10"/>
    <mergeCell ref="U9:U10"/>
    <mergeCell ref="V9:V10"/>
    <mergeCell ref="W9:W10"/>
    <mergeCell ref="X9:X10"/>
    <mergeCell ref="Y9:Y10"/>
    <mergeCell ref="N9:N10"/>
    <mergeCell ref="O9:O10"/>
    <mergeCell ref="P9:P10"/>
    <mergeCell ref="Q9:Q10"/>
    <mergeCell ref="R9:R10"/>
    <mergeCell ref="S9:S10"/>
    <mergeCell ref="H9:H10"/>
    <mergeCell ref="I9:I10"/>
    <mergeCell ref="J9:J10"/>
    <mergeCell ref="A13:A14"/>
    <mergeCell ref="C13:C14"/>
    <mergeCell ref="D13:D14"/>
    <mergeCell ref="E13:E14"/>
    <mergeCell ref="F13:F14"/>
    <mergeCell ref="BG11:BG12"/>
    <mergeCell ref="BH11:BH12"/>
    <mergeCell ref="BI11:BI12"/>
    <mergeCell ref="BJ11:BJ12"/>
    <mergeCell ref="AF11:AF12"/>
    <mergeCell ref="AG11:AG12"/>
    <mergeCell ref="AH11:AH12"/>
    <mergeCell ref="AI11:AI12"/>
    <mergeCell ref="AJ11:AJ12"/>
    <mergeCell ref="BF11:BF12"/>
    <mergeCell ref="Z11:Z12"/>
    <mergeCell ref="AA11:AA12"/>
    <mergeCell ref="AB11:AB12"/>
    <mergeCell ref="AC11:AC12"/>
    <mergeCell ref="AD11:AD12"/>
    <mergeCell ref="AE11:AE12"/>
    <mergeCell ref="T11:T12"/>
    <mergeCell ref="U11:U12"/>
    <mergeCell ref="V11:V12"/>
    <mergeCell ref="B30:E30"/>
    <mergeCell ref="B31:E31"/>
    <mergeCell ref="B16:E16"/>
    <mergeCell ref="D17:E17"/>
    <mergeCell ref="D18:E18"/>
    <mergeCell ref="B21:E21"/>
    <mergeCell ref="D22:E22"/>
    <mergeCell ref="D23:E23"/>
    <mergeCell ref="BF13:BF14"/>
    <mergeCell ref="AE13:AE14"/>
    <mergeCell ref="AF13:AF14"/>
    <mergeCell ref="AG13:AG14"/>
    <mergeCell ref="AH13:AH14"/>
    <mergeCell ref="AI13:AI14"/>
    <mergeCell ref="AJ13:AJ14"/>
    <mergeCell ref="Y13:Y14"/>
    <mergeCell ref="Z13:Z14"/>
    <mergeCell ref="AA13:AA14"/>
    <mergeCell ref="AB13:AB14"/>
    <mergeCell ref="AC13:AC14"/>
    <mergeCell ref="AD13:AD14"/>
    <mergeCell ref="S13:S14"/>
    <mergeCell ref="T13:T14"/>
    <mergeCell ref="U13:U14"/>
    <mergeCell ref="D28:E28"/>
    <mergeCell ref="BG13:BG14"/>
    <mergeCell ref="BH13:BH14"/>
    <mergeCell ref="BI13:BI14"/>
    <mergeCell ref="BJ13:BJ14"/>
    <mergeCell ref="V13:V14"/>
    <mergeCell ref="W13:W14"/>
    <mergeCell ref="X13:X14"/>
    <mergeCell ref="M13:M14"/>
    <mergeCell ref="N13:N14"/>
    <mergeCell ref="O13:O14"/>
    <mergeCell ref="P13:P14"/>
    <mergeCell ref="Q13:Q14"/>
    <mergeCell ref="R13:R14"/>
    <mergeCell ref="G13:G14"/>
    <mergeCell ref="H13:H14"/>
    <mergeCell ref="I13:I14"/>
    <mergeCell ref="J13:J14"/>
    <mergeCell ref="K13:K14"/>
    <mergeCell ref="L13:L14"/>
    <mergeCell ref="BL9:BL10"/>
    <mergeCell ref="BL6:BL8"/>
    <mergeCell ref="BL11:BL12"/>
    <mergeCell ref="AK5:BL5"/>
    <mergeCell ref="F4:BL4"/>
    <mergeCell ref="BK11:BK12"/>
    <mergeCell ref="AK11:AK12"/>
    <mergeCell ref="B26:E26"/>
    <mergeCell ref="D27:E27"/>
    <mergeCell ref="W11:W12"/>
    <mergeCell ref="X11:X12"/>
    <mergeCell ref="Y11:Y12"/>
    <mergeCell ref="N11:N12"/>
    <mergeCell ref="O11:O12"/>
    <mergeCell ref="P11:P12"/>
    <mergeCell ref="Q11:Q12"/>
    <mergeCell ref="R11:R12"/>
    <mergeCell ref="S11:S12"/>
    <mergeCell ref="H11:H12"/>
    <mergeCell ref="I11:I12"/>
    <mergeCell ref="J11:J12"/>
    <mergeCell ref="K11:K12"/>
    <mergeCell ref="L11:L12"/>
    <mergeCell ref="M11:M12"/>
  </mergeCells>
  <conditionalFormatting sqref="L9 L11 L13">
    <cfRule type="cellIs" dxfId="757" priority="89" operator="equal">
      <formula>"RARA VEZ"</formula>
    </cfRule>
    <cfRule type="cellIs" dxfId="756" priority="90" operator="equal">
      <formula>"IMPROBABLE"</formula>
    </cfRule>
    <cfRule type="cellIs" dxfId="755" priority="86" operator="equal">
      <formula>"CASI SIEMPRE"</formula>
    </cfRule>
    <cfRule type="cellIs" dxfId="754" priority="87" operator="equal">
      <formula>"PROBABLE"</formula>
    </cfRule>
    <cfRule type="cellIs" dxfId="753" priority="88" operator="equal">
      <formula>"POSIBLE"</formula>
    </cfRule>
  </conditionalFormatting>
  <conditionalFormatting sqref="AF9:AG9 AF11:AG11 AF13:AG13">
    <cfRule type="cellIs" dxfId="752" priority="99" operator="between">
      <formula>1</formula>
      <formula>5</formula>
    </cfRule>
    <cfRule type="cellIs" dxfId="751" priority="98" operator="between">
      <formula>6</formula>
      <formula>11</formula>
    </cfRule>
    <cfRule type="cellIs" dxfId="750" priority="97" operator="greaterThanOrEqual">
      <formula>12</formula>
    </cfRule>
  </conditionalFormatting>
  <conditionalFormatting sqref="AG9 AG11 AG13">
    <cfRule type="cellIs" dxfId="749" priority="96" operator="equal">
      <formula>3</formula>
    </cfRule>
    <cfRule type="cellIs" dxfId="748" priority="94" operator="equal">
      <formula>4</formula>
    </cfRule>
    <cfRule type="cellIs" dxfId="747" priority="95" operator="equal">
      <formula>5</formula>
    </cfRule>
  </conditionalFormatting>
  <conditionalFormatting sqref="AJ9 AJ11 AJ13">
    <cfRule type="containsText" dxfId="746" priority="84" operator="containsText" text="ALTO">
      <formula>NOT(ISERROR(SEARCH(("ALTO"),(AJ9))))</formula>
    </cfRule>
    <cfRule type="containsText" dxfId="745" priority="85" operator="containsText" text="EXTREMO">
      <formula>NOT(ISERROR(SEARCH(("EXTREMO"),(AJ9))))</formula>
    </cfRule>
  </conditionalFormatting>
  <conditionalFormatting sqref="AJ9:AJ13">
    <cfRule type="containsText" dxfId="744" priority="138" operator="containsText" text="MAYOR">
      <formula>NOT(ISERROR(SEARCH(("MAYOR"),(AJ9))))</formula>
    </cfRule>
    <cfRule type="containsText" dxfId="743" priority="139" operator="containsText" text="MODERADO">
      <formula>NOT(ISERROR(SEARCH(("MODERADO"),(AJ9))))</formula>
    </cfRule>
    <cfRule type="containsText" dxfId="742" priority="137" operator="containsText" text="EXTREMO">
      <formula>NOT(ISERROR(SEARCH(("EXTREMO"),(AJ9))))</formula>
    </cfRule>
  </conditionalFormatting>
  <conditionalFormatting sqref="AM9:AM15 AO9:AO15 AQ9:AQ15 AS9:AS15 AU9:AU15 AY9:AY15">
    <cfRule type="cellIs" dxfId="741" priority="127" operator="equal">
      <formula>""""""</formula>
    </cfRule>
    <cfRule type="cellIs" dxfId="740" priority="128" stopIfTrue="1" operator="equal">
      <formula>10</formula>
    </cfRule>
    <cfRule type="cellIs" dxfId="739" priority="129" operator="equal">
      <formula>0</formula>
    </cfRule>
    <cfRule type="cellIs" dxfId="738" priority="130" stopIfTrue="1" operator="equal">
      <formula>15</formula>
    </cfRule>
  </conditionalFormatting>
  <conditionalFormatting sqref="AW9:AW15">
    <cfRule type="cellIs" dxfId="737" priority="100" operator="equal">
      <formula>""""""</formula>
    </cfRule>
    <cfRule type="cellIs" dxfId="736" priority="101" stopIfTrue="1" operator="equal">
      <formula>5</formula>
    </cfRule>
    <cfRule type="cellIs" dxfId="735" priority="102" operator="equal">
      <formula>0</formula>
    </cfRule>
    <cfRule type="cellIs" dxfId="734" priority="103" stopIfTrue="1" operator="equal">
      <formula>10</formula>
    </cfRule>
  </conditionalFormatting>
  <conditionalFormatting sqref="AZ9:AZ15 BC9:BC15">
    <cfRule type="cellIs" dxfId="733" priority="108" operator="equal">
      <formula>"DÉBIL"</formula>
    </cfRule>
    <cfRule type="cellIs" dxfId="732" priority="109" operator="equal">
      <formula>"MODERADO"</formula>
    </cfRule>
    <cfRule type="cellIs" dxfId="731" priority="110" operator="equal">
      <formula>"FUERTE"</formula>
    </cfRule>
  </conditionalFormatting>
  <conditionalFormatting sqref="BA9:BB15">
    <cfRule type="cellIs" dxfId="730" priority="131" operator="greaterThanOrEqual">
      <formula>96</formula>
    </cfRule>
    <cfRule type="cellIs" dxfId="729" priority="132" operator="between">
      <formula>86</formula>
      <formula>95</formula>
    </cfRule>
    <cfRule type="cellIs" dxfId="728" priority="133" operator="between">
      <formula>0</formula>
      <formula>85</formula>
    </cfRule>
  </conditionalFormatting>
  <conditionalFormatting sqref="BG9 BG11 BG13">
    <cfRule type="containsText" dxfId="727" priority="78" operator="containsText" text="RARA VEZ">
      <formula>NOT(ISERROR(SEARCH(("RARA VEZ"),(BG9))))</formula>
    </cfRule>
    <cfRule type="containsText" dxfId="726" priority="79" operator="containsText" text="IMPROBABLE">
      <formula>NOT(ISERROR(SEARCH(("IMPROBABLE"),(BG9))))</formula>
    </cfRule>
    <cfRule type="containsText" dxfId="725" priority="80" operator="containsText" text="POSIBLE">
      <formula>NOT(ISERROR(SEARCH(("POSIBLE"),(BG9))))</formula>
    </cfRule>
    <cfRule type="containsText" dxfId="724" priority="81" operator="containsText" text="PROBABLE">
      <formula>NOT(ISERROR(SEARCH(("PROBABLE"),(BG9))))</formula>
    </cfRule>
    <cfRule type="containsText" dxfId="723" priority="82" operator="containsText" text="CASI SIEMPRE">
      <formula>NOT(ISERROR(SEARCH(("CASI SIEMPRE"),(BG9))))</formula>
    </cfRule>
  </conditionalFormatting>
  <conditionalFormatting sqref="BG9:BH9 BG11:BH11 BG13:BH13 AH9 AH11 AH13">
    <cfRule type="cellIs" dxfId="722" priority="91" operator="equal">
      <formula>"CATASTRÓFICO"</formula>
    </cfRule>
    <cfRule type="cellIs" dxfId="721" priority="93" operator="equal">
      <formula>"MODERADO"</formula>
    </cfRule>
    <cfRule type="cellIs" dxfId="720" priority="92" operator="equal">
      <formula>"MAYOR"</formula>
    </cfRule>
  </conditionalFormatting>
  <conditionalFormatting sqref="BJ9 BJ11 BJ13 AJ9 AJ11 AJ13">
    <cfRule type="containsText" dxfId="719" priority="83" operator="containsText" text="MODERADO">
      <formula>NOT(ISERROR(SEARCH(("MODERADO"),(AJ9))))</formula>
    </cfRule>
  </conditionalFormatting>
  <conditionalFormatting sqref="BJ9 BJ11 BJ13">
    <cfRule type="containsText" dxfId="718" priority="77" operator="containsText" text="EXTREMO">
      <formula>NOT(ISERROR(SEARCH(("EXTREMO"),(BJ9))))</formula>
    </cfRule>
    <cfRule type="containsText" dxfId="717" priority="76" operator="containsText" text="ALTO">
      <formula>NOT(ISERROR(SEARCH(("ALTO"),(BJ9))))</formula>
    </cfRule>
  </conditionalFormatting>
  <dataValidations disablePrompts="1" count="11">
    <dataValidation type="list" allowBlank="1" showInputMessage="1" showErrorMessage="1" prompt="ADVERTENCIA - Si marca más de una opción para el mismo riesgo, será tomad por cierta la PROBABILIDAD MÁS ALTA" sqref="F9:J9 F13:J13 F11:J11" xr:uid="{82C32D05-5A90-4692-A3C6-4A126E656711}">
      <formula1>$ML$6</formula1>
    </dataValidation>
    <dataValidation type="list" allowBlank="1" showInputMessage="1" showErrorMessage="1" prompt="ADVERTENCIA - Si marca más de un valor para un mismo riesgo, se tomará por VERDADERO el IMPACTO MÁS ALTO" sqref="M11 M13" xr:uid="{8F65B705-A9DF-44D3-90DB-1295C6FF9400}">
      <formula1>$ML$6</formula1>
    </dataValidation>
    <dataValidation type="list" allowBlank="1" showInputMessage="1" showErrorMessage="1" prompt="ERROR - NO ADMITE VALOR DIFERENTE AL DE LA LISTA DESPLEGABLE (X)" sqref="M9:AE9 N13:AE13 N11:AE11" xr:uid="{90B6EB57-CD7C-4485-ADAF-5E38CD40FBEF}">
      <formula1>$ML$6</formula1>
    </dataValidation>
    <dataValidation type="list" allowBlank="1" showErrorMessage="1" sqref="BB9:BB15" xr:uid="{BFBE9FEB-764F-465A-A127-735ED8951B97}">
      <formula1>$MD$6:$MD$9</formula1>
    </dataValidation>
    <dataValidation type="list" allowBlank="1" showErrorMessage="1" sqref="AX9:AX15" xr:uid="{CFFEAC90-4E3A-4427-BC9D-D2A4D150F17F}">
      <formula1>$MJ$8:$MJ$9</formula1>
    </dataValidation>
    <dataValidation type="list" allowBlank="1" showErrorMessage="1" sqref="AV9:AV15" xr:uid="{4111D4AA-6ABA-4B1D-9DF8-1445B802B9E2}">
      <formula1>$MK$8:$MK$10</formula1>
    </dataValidation>
    <dataValidation type="list" allowBlank="1" showErrorMessage="1" sqref="AP9:AP15" xr:uid="{0B701875-8E13-49E5-8011-0ACD8EA6727A}">
      <formula1>$MG$8:$MG$9</formula1>
    </dataValidation>
    <dataValidation type="list" allowBlank="1" showErrorMessage="1" sqref="AN9:AN15" xr:uid="{3B3BF07D-C49F-42C0-B15C-EA3E459D5178}">
      <formula1>$MF$10:$MF$10</formula1>
    </dataValidation>
    <dataValidation type="list" allowBlank="1" showErrorMessage="1" sqref="AL9:AL15" xr:uid="{55B21799-B441-4051-8F7B-25067DF8F3B5}">
      <formula1>$MF$8:$MF$9</formula1>
    </dataValidation>
    <dataValidation type="list" allowBlank="1" showErrorMessage="1" sqref="AT9:AT15" xr:uid="{A66F7F0C-9F59-4FC8-977A-CEE65154D5EC}">
      <formula1>$MI$8:$MI$9</formula1>
    </dataValidation>
    <dataValidation type="list" allowBlank="1" showErrorMessage="1" sqref="AR9:AR15" xr:uid="{B4130FE1-354A-4DF8-83C5-4C8D8A296676}">
      <formula1>$MH$8:$MH$10</formula1>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CCD1C-2E29-4B58-93C9-120CEB8770BA}">
  <dimension ref="A1:MM36"/>
  <sheetViews>
    <sheetView zoomScaleNormal="100" workbookViewId="0">
      <selection activeCell="K2" sqref="K2:BA2"/>
    </sheetView>
  </sheetViews>
  <sheetFormatPr baseColWidth="10" defaultColWidth="14" defaultRowHeight="15" customHeight="1" x14ac:dyDescent="0.3"/>
  <cols>
    <col min="1" max="1" width="3.88671875" customWidth="1"/>
    <col min="2" max="2" width="41.109375" customWidth="1"/>
    <col min="3" max="3" width="37.6640625" customWidth="1"/>
    <col min="4" max="4" width="15" customWidth="1"/>
    <col min="5" max="5" width="52.88671875" customWidth="1"/>
    <col min="6" max="10" width="6.77734375" customWidth="1"/>
    <col min="11" max="11" width="6" customWidth="1"/>
    <col min="12" max="12" width="12.77734375" customWidth="1"/>
    <col min="13" max="19" width="7.33203125" customWidth="1"/>
    <col min="20" max="20" width="11.77734375" customWidth="1"/>
    <col min="21" max="33" width="7.33203125" customWidth="1"/>
    <col min="34" max="34" width="19.5546875" customWidth="1"/>
    <col min="35" max="35" width="3.88671875" customWidth="1"/>
    <col min="36" max="36" width="13.44140625" customWidth="1"/>
    <col min="37" max="37" width="68" style="119" customWidth="1"/>
    <col min="38" max="38" width="15.5546875" hidden="1" customWidth="1"/>
    <col min="39" max="39" width="3.33203125" hidden="1" customWidth="1"/>
    <col min="40" max="40" width="15.5546875" hidden="1" customWidth="1"/>
    <col min="41" max="41" width="3.77734375" hidden="1" customWidth="1"/>
    <col min="42" max="42" width="15.5546875" hidden="1" customWidth="1"/>
    <col min="43" max="43" width="4.33203125" hidden="1" customWidth="1"/>
    <col min="44" max="44" width="15.5546875" hidden="1" customWidth="1"/>
    <col min="45" max="45" width="4.33203125" hidden="1" customWidth="1"/>
    <col min="46" max="46" width="15.5546875" hidden="1" customWidth="1"/>
    <col min="47" max="47" width="4.33203125" hidden="1" customWidth="1"/>
    <col min="48" max="48" width="15.5546875" hidden="1" customWidth="1"/>
    <col min="49" max="49" width="4.33203125" hidden="1" customWidth="1"/>
    <col min="50" max="50" width="15.5546875" hidden="1" customWidth="1"/>
    <col min="51" max="51" width="4.33203125" hidden="1" customWidth="1"/>
    <col min="52" max="52" width="13.44140625" hidden="1" customWidth="1"/>
    <col min="53" max="53" width="4.33203125" hidden="1" customWidth="1"/>
    <col min="54" max="54" width="13.44140625" hidden="1" customWidth="1"/>
    <col min="55" max="55" width="19.5546875" customWidth="1"/>
    <col min="56" max="56" width="17.33203125" customWidth="1"/>
    <col min="57" max="58" width="5.109375" customWidth="1"/>
    <col min="59" max="59" width="25.44140625" customWidth="1"/>
    <col min="60" max="60" width="16.21875" customWidth="1"/>
    <col min="61" max="61" width="3.77734375" hidden="1" customWidth="1"/>
    <col min="62" max="62" width="15.109375" hidden="1" customWidth="1"/>
    <col min="63" max="63" width="20.6640625" customWidth="1"/>
    <col min="64" max="64" width="14.21875" customWidth="1"/>
    <col min="65" max="65" width="17.33203125" customWidth="1"/>
    <col min="66" max="66" width="17.109375" customWidth="1"/>
    <col min="67" max="67" width="19.5546875" customWidth="1"/>
    <col min="68" max="68" width="18.77734375" customWidth="1"/>
    <col min="69" max="290" width="10.5546875" customWidth="1"/>
    <col min="291" max="291" width="3.88671875" customWidth="1"/>
    <col min="292" max="292" width="16.21875" customWidth="1"/>
    <col min="293" max="293" width="44" customWidth="1"/>
    <col min="294" max="294" width="34.5546875" customWidth="1"/>
    <col min="295" max="295" width="15" customWidth="1"/>
    <col min="296" max="296" width="29.5546875" customWidth="1"/>
    <col min="297" max="298" width="9.5546875" customWidth="1"/>
    <col min="299" max="299" width="3.88671875" customWidth="1"/>
    <col min="300" max="300" width="13.44140625" customWidth="1"/>
    <col min="301" max="301" width="38.33203125" customWidth="1"/>
    <col min="302" max="303" width="12.88671875" customWidth="1"/>
    <col min="304" max="304" width="13.44140625" customWidth="1"/>
    <col min="305" max="305" width="12.109375" customWidth="1"/>
    <col min="306" max="306" width="13.88671875" customWidth="1"/>
    <col min="307" max="307" width="13.33203125" customWidth="1"/>
    <col min="308" max="308" width="12.109375" customWidth="1"/>
    <col min="309" max="309" width="13.44140625" customWidth="1"/>
    <col min="310" max="311" width="12.6640625" customWidth="1"/>
    <col min="312" max="312" width="14.88671875" customWidth="1"/>
    <col min="313" max="313" width="12.33203125" customWidth="1"/>
    <col min="314" max="314" width="3.77734375" customWidth="1"/>
    <col min="315" max="315" width="15.109375" customWidth="1"/>
    <col min="316" max="316" width="9.88671875" customWidth="1"/>
    <col min="317" max="317" width="52.21875" customWidth="1"/>
    <col min="318" max="318" width="31.77734375" customWidth="1"/>
    <col min="319" max="319" width="20.6640625" customWidth="1"/>
    <col min="320" max="351" width="10.5546875" customWidth="1"/>
  </cols>
  <sheetData>
    <row r="1" spans="1:351" ht="17.399999999999999" customHeight="1" x14ac:dyDescent="0.3">
      <c r="A1" s="298"/>
      <c r="B1" s="293"/>
      <c r="C1" s="299" t="s">
        <v>0</v>
      </c>
      <c r="D1" s="298" t="s">
        <v>185</v>
      </c>
      <c r="E1" s="292"/>
      <c r="F1" s="292"/>
      <c r="G1" s="292"/>
      <c r="H1" s="292"/>
      <c r="I1" s="292"/>
      <c r="J1" s="293"/>
      <c r="K1" s="288" t="s">
        <v>2</v>
      </c>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381" t="s">
        <v>3</v>
      </c>
      <c r="BC1" s="292"/>
      <c r="BD1" s="294" t="s">
        <v>123</v>
      </c>
      <c r="BE1" s="295"/>
      <c r="BF1" s="295"/>
      <c r="BG1" s="295"/>
      <c r="BH1" s="590" t="s">
        <v>124</v>
      </c>
      <c r="BI1" s="591"/>
      <c r="BJ1" s="591"/>
      <c r="BK1" s="59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row>
    <row r="2" spans="1:351" ht="34.799999999999997" customHeight="1" x14ac:dyDescent="0.3">
      <c r="A2" s="272"/>
      <c r="B2" s="271"/>
      <c r="C2" s="243"/>
      <c r="D2" s="259"/>
      <c r="E2" s="266"/>
      <c r="F2" s="266"/>
      <c r="G2" s="266"/>
      <c r="H2" s="266"/>
      <c r="I2" s="266"/>
      <c r="J2" s="273"/>
      <c r="K2" s="288" t="s">
        <v>414</v>
      </c>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289"/>
      <c r="BB2" s="272"/>
      <c r="BC2" s="287"/>
      <c r="BD2" s="382"/>
      <c r="BE2" s="372"/>
      <c r="BF2" s="372"/>
      <c r="BG2" s="371"/>
      <c r="BH2" s="593" t="s">
        <v>6</v>
      </c>
      <c r="BI2" s="437"/>
      <c r="BJ2" s="437"/>
      <c r="BK2" s="594"/>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row>
    <row r="3" spans="1:351" ht="66.599999999999994" customHeight="1" thickBot="1" x14ac:dyDescent="0.35">
      <c r="A3" s="259"/>
      <c r="B3" s="273"/>
      <c r="C3" s="4" t="s">
        <v>7</v>
      </c>
      <c r="D3" s="291" t="s">
        <v>186</v>
      </c>
      <c r="E3" s="233"/>
      <c r="F3" s="233"/>
      <c r="G3" s="233"/>
      <c r="H3" s="233"/>
      <c r="I3" s="233"/>
      <c r="J3" s="234"/>
      <c r="K3" s="288" t="s">
        <v>412</v>
      </c>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59"/>
      <c r="BC3" s="266"/>
      <c r="BD3" s="301"/>
      <c r="BE3" s="302"/>
      <c r="BF3" s="302"/>
      <c r="BG3" s="302"/>
      <c r="BH3" s="595"/>
      <c r="BI3" s="596"/>
      <c r="BJ3" s="596"/>
      <c r="BK3" s="597"/>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row>
    <row r="4" spans="1:351" ht="14.4" x14ac:dyDescent="0.3">
      <c r="A4" s="297" t="s">
        <v>10</v>
      </c>
      <c r="B4" s="292"/>
      <c r="C4" s="292"/>
      <c r="D4" s="292"/>
      <c r="E4" s="293"/>
      <c r="F4" s="315" t="s">
        <v>11</v>
      </c>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264"/>
      <c r="AH4" s="264"/>
      <c r="AI4" s="264"/>
      <c r="AJ4" s="264"/>
      <c r="AK4" s="264"/>
      <c r="AL4" s="264"/>
      <c r="AM4" s="264"/>
      <c r="AN4" s="264"/>
      <c r="AO4" s="264"/>
      <c r="AP4" s="264"/>
      <c r="AQ4" s="264"/>
      <c r="AR4" s="264"/>
      <c r="AS4" s="264"/>
      <c r="AT4" s="264"/>
      <c r="AU4" s="264"/>
      <c r="AV4" s="264"/>
      <c r="AW4" s="264"/>
      <c r="AX4" s="264"/>
      <c r="AY4" s="264"/>
      <c r="AZ4" s="264"/>
      <c r="BA4" s="264"/>
      <c r="BB4" s="264"/>
      <c r="BC4" s="264"/>
      <c r="BD4" s="264"/>
      <c r="BE4" s="264"/>
      <c r="BF4" s="264"/>
      <c r="BG4" s="264"/>
      <c r="BH4" s="264"/>
      <c r="BI4" s="264"/>
      <c r="BJ4" s="264"/>
      <c r="BK4" s="388"/>
      <c r="BL4" s="228" t="s">
        <v>12</v>
      </c>
      <c r="BM4" s="228"/>
      <c r="BN4" s="228"/>
      <c r="BO4" s="228"/>
      <c r="BP4" s="228"/>
      <c r="BQ4" s="113"/>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row>
    <row r="5" spans="1:351" ht="38.4" customHeight="1" x14ac:dyDescent="0.3">
      <c r="A5" s="259"/>
      <c r="B5" s="266"/>
      <c r="C5" s="266"/>
      <c r="D5" s="266"/>
      <c r="E5" s="273"/>
      <c r="F5" s="344" t="s">
        <v>13</v>
      </c>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8"/>
      <c r="AK5" s="315" t="s">
        <v>14</v>
      </c>
      <c r="AL5" s="264"/>
      <c r="AM5" s="264"/>
      <c r="AN5" s="264"/>
      <c r="AO5" s="264"/>
      <c r="AP5" s="264"/>
      <c r="AQ5" s="264"/>
      <c r="AR5" s="264"/>
      <c r="AS5" s="264"/>
      <c r="AT5" s="264"/>
      <c r="AU5" s="264"/>
      <c r="AV5" s="264"/>
      <c r="AW5" s="264"/>
      <c r="AX5" s="264"/>
      <c r="AY5" s="264"/>
      <c r="AZ5" s="264"/>
      <c r="BA5" s="264"/>
      <c r="BB5" s="264"/>
      <c r="BC5" s="264"/>
      <c r="BD5" s="264"/>
      <c r="BE5" s="264"/>
      <c r="BF5" s="264"/>
      <c r="BG5" s="264"/>
      <c r="BH5" s="264"/>
      <c r="BI5" s="264"/>
      <c r="BJ5" s="264"/>
      <c r="BK5" s="388"/>
      <c r="BL5" s="228"/>
      <c r="BM5" s="228"/>
      <c r="BN5" s="228"/>
      <c r="BO5" s="228"/>
      <c r="BP5" s="228"/>
      <c r="BQ5" s="114"/>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t="s">
        <v>15</v>
      </c>
      <c r="ME5" s="2"/>
      <c r="MF5" s="286" t="s">
        <v>16</v>
      </c>
      <c r="MG5" s="287"/>
      <c r="MH5" s="287"/>
      <c r="MI5" s="287"/>
      <c r="MJ5" s="287"/>
      <c r="MK5" s="287"/>
      <c r="ML5" s="6" t="s">
        <v>17</v>
      </c>
      <c r="MM5" s="6" t="s">
        <v>18</v>
      </c>
    </row>
    <row r="6" spans="1:351" ht="30" customHeight="1" x14ac:dyDescent="0.3">
      <c r="A6" s="267" t="s">
        <v>19</v>
      </c>
      <c r="B6" s="267" t="s">
        <v>20</v>
      </c>
      <c r="C6" s="267" t="s">
        <v>21</v>
      </c>
      <c r="D6" s="267" t="s">
        <v>22</v>
      </c>
      <c r="E6" s="267" t="s">
        <v>23</v>
      </c>
      <c r="F6" s="263" t="s">
        <v>24</v>
      </c>
      <c r="G6" s="233"/>
      <c r="H6" s="233"/>
      <c r="I6" s="233"/>
      <c r="J6" s="234"/>
      <c r="K6" s="263" t="s">
        <v>25</v>
      </c>
      <c r="L6" s="234"/>
      <c r="M6" s="263" t="s">
        <v>26</v>
      </c>
      <c r="N6" s="233"/>
      <c r="O6" s="233"/>
      <c r="P6" s="233"/>
      <c r="Q6" s="233"/>
      <c r="R6" s="233"/>
      <c r="S6" s="233"/>
      <c r="T6" s="233"/>
      <c r="U6" s="233"/>
      <c r="V6" s="233"/>
      <c r="W6" s="233"/>
      <c r="X6" s="233"/>
      <c r="Y6" s="233"/>
      <c r="Z6" s="233"/>
      <c r="AA6" s="233"/>
      <c r="AB6" s="233"/>
      <c r="AC6" s="233"/>
      <c r="AD6" s="233"/>
      <c r="AE6" s="233"/>
      <c r="AF6" s="234"/>
      <c r="AG6" s="263" t="s">
        <v>25</v>
      </c>
      <c r="AH6" s="234"/>
      <c r="AI6" s="310" t="s">
        <v>27</v>
      </c>
      <c r="AJ6" s="293"/>
      <c r="AK6" s="267" t="s">
        <v>28</v>
      </c>
      <c r="AL6" s="262" t="s">
        <v>29</v>
      </c>
      <c r="AM6" s="233"/>
      <c r="AN6" s="233"/>
      <c r="AO6" s="233"/>
      <c r="AP6" s="233"/>
      <c r="AQ6" s="233"/>
      <c r="AR6" s="233"/>
      <c r="AS6" s="233"/>
      <c r="AT6" s="233"/>
      <c r="AU6" s="233"/>
      <c r="AV6" s="233"/>
      <c r="AW6" s="233"/>
      <c r="AX6" s="233"/>
      <c r="AY6" s="234"/>
      <c r="AZ6" s="350" t="s">
        <v>30</v>
      </c>
      <c r="BA6" s="293"/>
      <c r="BB6" s="351" t="s">
        <v>31</v>
      </c>
      <c r="BC6" s="293"/>
      <c r="BD6" s="351" t="s">
        <v>32</v>
      </c>
      <c r="BE6" s="293"/>
      <c r="BF6" s="351" t="s">
        <v>24</v>
      </c>
      <c r="BG6" s="352"/>
      <c r="BH6" s="267" t="s">
        <v>26</v>
      </c>
      <c r="BI6" s="310" t="s">
        <v>33</v>
      </c>
      <c r="BJ6" s="293"/>
      <c r="BK6" s="323" t="s">
        <v>139</v>
      </c>
      <c r="BL6" s="323" t="s">
        <v>34</v>
      </c>
      <c r="BM6" s="323" t="s">
        <v>35</v>
      </c>
      <c r="BN6" s="323" t="s">
        <v>36</v>
      </c>
      <c r="BO6" s="323" t="s">
        <v>37</v>
      </c>
      <c r="BP6" s="323" t="s">
        <v>38</v>
      </c>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6" t="s">
        <v>39</v>
      </c>
      <c r="ME6" s="2"/>
      <c r="MF6" s="2" t="s">
        <v>40</v>
      </c>
      <c r="MG6" s="2" t="s">
        <v>41</v>
      </c>
      <c r="MH6" s="2" t="s">
        <v>42</v>
      </c>
      <c r="MI6" s="2" t="s">
        <v>43</v>
      </c>
      <c r="MJ6" s="2" t="s">
        <v>44</v>
      </c>
      <c r="MK6" s="2" t="s">
        <v>45</v>
      </c>
      <c r="ML6" s="6" t="s">
        <v>46</v>
      </c>
      <c r="MM6" s="2"/>
    </row>
    <row r="7" spans="1:351" ht="14.4" x14ac:dyDescent="0.3">
      <c r="A7" s="225"/>
      <c r="B7" s="225"/>
      <c r="C7" s="225"/>
      <c r="D7" s="225"/>
      <c r="E7" s="225"/>
      <c r="F7" s="7">
        <v>1</v>
      </c>
      <c r="G7" s="7">
        <v>2</v>
      </c>
      <c r="H7" s="7">
        <v>3</v>
      </c>
      <c r="I7" s="7">
        <v>4</v>
      </c>
      <c r="J7" s="7">
        <v>5</v>
      </c>
      <c r="K7" s="579" t="s">
        <v>47</v>
      </c>
      <c r="L7" s="580" t="s">
        <v>48</v>
      </c>
      <c r="M7" s="8">
        <v>1</v>
      </c>
      <c r="N7" s="8">
        <v>2</v>
      </c>
      <c r="O7" s="8">
        <v>3</v>
      </c>
      <c r="P7" s="8">
        <v>4</v>
      </c>
      <c r="Q7" s="8">
        <v>5</v>
      </c>
      <c r="R7" s="8">
        <v>6</v>
      </c>
      <c r="S7" s="8">
        <v>7</v>
      </c>
      <c r="T7" s="8">
        <v>8</v>
      </c>
      <c r="U7" s="8">
        <v>9</v>
      </c>
      <c r="V7" s="8">
        <v>10</v>
      </c>
      <c r="W7" s="8">
        <v>11</v>
      </c>
      <c r="X7" s="8">
        <v>12</v>
      </c>
      <c r="Y7" s="8">
        <v>13</v>
      </c>
      <c r="Z7" s="8">
        <v>14</v>
      </c>
      <c r="AA7" s="8">
        <v>15</v>
      </c>
      <c r="AB7" s="8">
        <v>16</v>
      </c>
      <c r="AC7" s="8">
        <v>17</v>
      </c>
      <c r="AD7" s="8">
        <v>18</v>
      </c>
      <c r="AE7" s="8">
        <v>19</v>
      </c>
      <c r="AF7" s="581" t="s">
        <v>49</v>
      </c>
      <c r="AG7" s="267" t="s">
        <v>47</v>
      </c>
      <c r="AH7" s="268" t="s">
        <v>48</v>
      </c>
      <c r="AI7" s="272"/>
      <c r="AJ7" s="271"/>
      <c r="AK7" s="582"/>
      <c r="AL7" s="262" t="s">
        <v>50</v>
      </c>
      <c r="AM7" s="234"/>
      <c r="AN7" s="262" t="s">
        <v>51</v>
      </c>
      <c r="AO7" s="234"/>
      <c r="AP7" s="262" t="s">
        <v>53</v>
      </c>
      <c r="AQ7" s="234"/>
      <c r="AR7" s="262" t="s">
        <v>54</v>
      </c>
      <c r="AS7" s="234"/>
      <c r="AT7" s="262" t="s">
        <v>55</v>
      </c>
      <c r="AU7" s="234"/>
      <c r="AV7" s="262" t="s">
        <v>56</v>
      </c>
      <c r="AW7" s="234"/>
      <c r="AX7" s="262" t="s">
        <v>131</v>
      </c>
      <c r="AY7" s="234"/>
      <c r="AZ7" s="272"/>
      <c r="BA7" s="271"/>
      <c r="BB7" s="272"/>
      <c r="BC7" s="271"/>
      <c r="BD7" s="272"/>
      <c r="BE7" s="271"/>
      <c r="BF7" s="276"/>
      <c r="BG7" s="277"/>
      <c r="BH7" s="225"/>
      <c r="BI7" s="272"/>
      <c r="BJ7" s="271"/>
      <c r="BK7" s="323"/>
      <c r="BL7" s="323"/>
      <c r="BM7" s="323"/>
      <c r="BN7" s="323"/>
      <c r="BO7" s="323"/>
      <c r="BP7" s="323"/>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6"/>
      <c r="ME7" s="2"/>
      <c r="MF7" s="2"/>
      <c r="MG7" s="2"/>
      <c r="MH7" s="2"/>
      <c r="MI7" s="2"/>
      <c r="MJ7" s="2"/>
      <c r="MK7" s="2"/>
      <c r="ML7" s="6"/>
      <c r="MM7" s="2"/>
    </row>
    <row r="8" spans="1:351" ht="31.2" customHeight="1" x14ac:dyDescent="0.3">
      <c r="A8" s="243"/>
      <c r="B8" s="243"/>
      <c r="C8" s="243"/>
      <c r="D8" s="243"/>
      <c r="E8" s="243"/>
      <c r="F8" s="9" t="s">
        <v>57</v>
      </c>
      <c r="G8" s="9" t="s">
        <v>58</v>
      </c>
      <c r="H8" s="9" t="s">
        <v>59</v>
      </c>
      <c r="I8" s="9" t="s">
        <v>60</v>
      </c>
      <c r="J8" s="9" t="s">
        <v>61</v>
      </c>
      <c r="K8" s="243"/>
      <c r="L8" s="243"/>
      <c r="M8" s="9" t="s">
        <v>62</v>
      </c>
      <c r="N8" s="10" t="s">
        <v>63</v>
      </c>
      <c r="O8" s="9" t="s">
        <v>64</v>
      </c>
      <c r="P8" s="9" t="s">
        <v>65</v>
      </c>
      <c r="Q8" s="9" t="s">
        <v>66</v>
      </c>
      <c r="R8" s="9" t="s">
        <v>67</v>
      </c>
      <c r="S8" s="9" t="s">
        <v>68</v>
      </c>
      <c r="T8" s="9" t="s">
        <v>69</v>
      </c>
      <c r="U8" s="9" t="s">
        <v>70</v>
      </c>
      <c r="V8" s="9" t="s">
        <v>71</v>
      </c>
      <c r="W8" s="9" t="s">
        <v>72</v>
      </c>
      <c r="X8" s="9" t="s">
        <v>73</v>
      </c>
      <c r="Y8" s="9" t="s">
        <v>74</v>
      </c>
      <c r="Z8" s="9" t="s">
        <v>75</v>
      </c>
      <c r="AA8" s="9" t="s">
        <v>76</v>
      </c>
      <c r="AB8" s="9" t="s">
        <v>77</v>
      </c>
      <c r="AC8" s="9" t="s">
        <v>78</v>
      </c>
      <c r="AD8" s="9" t="s">
        <v>79</v>
      </c>
      <c r="AE8" s="9" t="s">
        <v>80</v>
      </c>
      <c r="AF8" s="243"/>
      <c r="AG8" s="243"/>
      <c r="AH8" s="243"/>
      <c r="AI8" s="259"/>
      <c r="AJ8" s="273"/>
      <c r="AK8" s="583"/>
      <c r="AL8" s="263" t="s">
        <v>40</v>
      </c>
      <c r="AM8" s="234"/>
      <c r="AN8" s="263" t="s">
        <v>81</v>
      </c>
      <c r="AO8" s="234"/>
      <c r="AP8" s="263" t="s">
        <v>41</v>
      </c>
      <c r="AQ8" s="234"/>
      <c r="AR8" s="263" t="s">
        <v>82</v>
      </c>
      <c r="AS8" s="234"/>
      <c r="AT8" s="263" t="s">
        <v>83</v>
      </c>
      <c r="AU8" s="234"/>
      <c r="AV8" s="263" t="s">
        <v>84</v>
      </c>
      <c r="AW8" s="234"/>
      <c r="AX8" s="263" t="s">
        <v>85</v>
      </c>
      <c r="AY8" s="234"/>
      <c r="AZ8" s="259"/>
      <c r="BA8" s="273"/>
      <c r="BB8" s="259"/>
      <c r="BC8" s="273"/>
      <c r="BD8" s="259"/>
      <c r="BE8" s="273"/>
      <c r="BF8" s="278"/>
      <c r="BG8" s="279"/>
      <c r="BH8" s="243"/>
      <c r="BI8" s="259"/>
      <c r="BJ8" s="273"/>
      <c r="BK8" s="323"/>
      <c r="BL8" s="323"/>
      <c r="BM8" s="323"/>
      <c r="BN8" s="323"/>
      <c r="BO8" s="323"/>
      <c r="BP8" s="323"/>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11"/>
      <c r="MA8" s="11"/>
      <c r="MB8" s="11"/>
      <c r="MC8" s="11"/>
      <c r="MD8" s="6" t="s">
        <v>86</v>
      </c>
      <c r="ME8" s="11"/>
      <c r="MF8" s="2" t="s">
        <v>87</v>
      </c>
      <c r="MG8" s="11" t="s">
        <v>88</v>
      </c>
      <c r="MH8" s="11" t="s">
        <v>89</v>
      </c>
      <c r="MI8" s="11" t="s">
        <v>90</v>
      </c>
      <c r="MJ8" s="11" t="s">
        <v>91</v>
      </c>
      <c r="MK8" s="11" t="s">
        <v>92</v>
      </c>
      <c r="ML8" s="11"/>
      <c r="MM8" s="11"/>
    </row>
    <row r="9" spans="1:351" ht="92.4" customHeight="1" x14ac:dyDescent="0.3">
      <c r="A9" s="242">
        <v>1</v>
      </c>
      <c r="B9" s="30" t="s">
        <v>371</v>
      </c>
      <c r="C9" s="584" t="s">
        <v>372</v>
      </c>
      <c r="D9" s="230" t="s">
        <v>93</v>
      </c>
      <c r="E9" s="230" t="s">
        <v>373</v>
      </c>
      <c r="F9" s="242"/>
      <c r="G9" s="242" t="s">
        <v>46</v>
      </c>
      <c r="H9" s="242"/>
      <c r="I9" s="242"/>
      <c r="J9" s="242"/>
      <c r="K9" s="333">
        <f>IF(J9="X",5,IF(I9="X",4,IF(H9="X",3,IF(G9="X",2,IF(F9="X",1,0)))))</f>
        <v>2</v>
      </c>
      <c r="L9" s="236" t="str">
        <f>IF(K9=1,"RARA VEZ",IF(K9=2,"IMPROBABLE",IF(K9=3,"POSIBLE",IF(K9=4,"PROBABLE",IF(K9=5,"CASI SIEMPRE",FALSE)))))</f>
        <v>IMPROBABLE</v>
      </c>
      <c r="M9" s="242" t="s">
        <v>46</v>
      </c>
      <c r="N9" s="242" t="s">
        <v>46</v>
      </c>
      <c r="O9" s="242" t="s">
        <v>46</v>
      </c>
      <c r="P9" s="242" t="s">
        <v>46</v>
      </c>
      <c r="Q9" s="242" t="s">
        <v>46</v>
      </c>
      <c r="R9" s="242"/>
      <c r="S9" s="242" t="s">
        <v>46</v>
      </c>
      <c r="T9" s="242"/>
      <c r="U9" s="242"/>
      <c r="V9" s="242" t="s">
        <v>46</v>
      </c>
      <c r="W9" s="242" t="s">
        <v>46</v>
      </c>
      <c r="X9" s="242" t="s">
        <v>46</v>
      </c>
      <c r="Y9" s="242" t="s">
        <v>46</v>
      </c>
      <c r="Z9" s="242" t="s">
        <v>46</v>
      </c>
      <c r="AA9" s="242" t="s">
        <v>46</v>
      </c>
      <c r="AB9" s="242"/>
      <c r="AC9" s="242"/>
      <c r="AD9" s="242"/>
      <c r="AE9" s="242"/>
      <c r="AF9" s="248">
        <f>COUNTIF(L9:AD9,"X")</f>
        <v>12</v>
      </c>
      <c r="AG9" s="248" t="str">
        <f>IF(AF9=0,"",(IF(AF9&gt;=12,"5",IF(AF9&gt;=6,"4",IF(AF9&lt;=5,"3","")))))</f>
        <v>5</v>
      </c>
      <c r="AH9" s="236" t="str">
        <f>IF(AG9=0,"",(IF(AG9="5","CATASTRÓFICO",IF(AG9="3","MODERADO",IF(AG9="4","MAYOR","")))))</f>
        <v>CATASTRÓFICO</v>
      </c>
      <c r="AI9" s="585">
        <f>+(AG9*K9)</f>
        <v>10</v>
      </c>
      <c r="AJ9" s="250" t="str">
        <f>IF(AI9=0,"",IF(AI9="MAYOR","EXTREMO",IF(AH9="CASI SIEMPRE","EXTREMO",IF(AH9="CATASTRÓFICO","EXTREMO",IF(AI9="12M","EXTREMO",IF(AI9=4,"ALTO",IF(AI9=8,"ALTO",IF(AI9=9,"ALTO",IF(AI9=6,"MODERADO",IF(AI9=3,"MODERADO",IF(AI9=12,IF(AH9="MODERADO","ALTO","EXTREMO"),"EXTREMO")))))))))))</f>
        <v>EXTREMO</v>
      </c>
      <c r="AK9" s="81" t="s">
        <v>356</v>
      </c>
      <c r="AL9" s="20" t="s">
        <v>87</v>
      </c>
      <c r="AM9" s="21">
        <f t="shared" ref="AM9:AM18" si="0">IF(ISBLANK(AL9),"",IF(AL9="Asignado",15,"0"))</f>
        <v>15</v>
      </c>
      <c r="AN9" s="20" t="s">
        <v>94</v>
      </c>
      <c r="AO9" s="21">
        <f t="shared" ref="AO9:AO18" si="1">IF(ISBLANK(AN9),"",IF(AN9="Adecuado",15,"0"))</f>
        <v>15</v>
      </c>
      <c r="AP9" s="20" t="s">
        <v>88</v>
      </c>
      <c r="AQ9" s="21">
        <f t="shared" ref="AQ9:AQ18" si="2">IF(ISBLANK(AP9),"",IF(AP9="Oportuna",15,"0"))</f>
        <v>15</v>
      </c>
      <c r="AR9" s="20" t="s">
        <v>89</v>
      </c>
      <c r="AS9" s="21">
        <f t="shared" ref="AS9:AS18" si="3">IF(ISBLANK(AR9),"",IF(AR9="Prevenir",15,IF(AR9="Detectar",10,"0")))</f>
        <v>15</v>
      </c>
      <c r="AT9" s="20" t="s">
        <v>90</v>
      </c>
      <c r="AU9" s="21">
        <f t="shared" ref="AU9:AU18" si="4">IF(ISBLANK(AT9),"",IF(AT9="Confiable",15,"0"))</f>
        <v>15</v>
      </c>
      <c r="AV9" s="20" t="s">
        <v>92</v>
      </c>
      <c r="AW9" s="21">
        <f t="shared" ref="AW9:AW18" si="5">IF(ISBLANK(AV9),"",IF(AV9="Completa",10,IF(AV9="Incompleta",5,"0")))</f>
        <v>10</v>
      </c>
      <c r="AX9" s="22" t="s">
        <v>91</v>
      </c>
      <c r="AY9" s="21">
        <f t="shared" ref="AY9:AY18" si="6">IF(ISBLANK(AX9),"",IF(AX9="Se Investigan y Resuelven Oportunamente",15,"0"))</f>
        <v>15</v>
      </c>
      <c r="AZ9" s="20" t="str">
        <f t="shared" ref="AZ9:AZ18" si="7">IF(BA9&lt;86,"Débil",(IF(BA9&gt;=96,"Fuerte","Moderado")))</f>
        <v>Fuerte</v>
      </c>
      <c r="BA9" s="20">
        <f t="shared" ref="BA9:BA18" si="8">SUM(AY9,AW9,AU9,AS9,AQ9,AO9,AM9)</f>
        <v>100</v>
      </c>
      <c r="BB9" s="20" t="s">
        <v>39</v>
      </c>
      <c r="BC9" s="20" t="str">
        <f t="shared" ref="BC9:BC18" si="9">IF(ISBLANK(BB9),"",(IF(BB9="El control
no se ejecuta por parte del
responsable","Débil",(IF(BB9="El control se ejecuta de manera consistente por parte del responsable","Fuerte","Moderado")))))</f>
        <v>Fuerte</v>
      </c>
      <c r="BD9" s="24" t="str">
        <f t="shared" ref="BD9:BD18" si="10">IF(AZ9="","",(IF(BC9="Débil","Débil",IF(BC9="Moderado","Moderado",IF(AZ9="Débil","Débil","Fuerte")))))</f>
        <v>Fuerte</v>
      </c>
      <c r="BE9" s="24">
        <f t="shared" ref="BE9:BE18" si="11">IF(BD9="","",(IF(BD9="Fuerte",2,IF(BD9="Moderado",1,0))))</f>
        <v>2</v>
      </c>
      <c r="BF9" s="246">
        <f>IF(BG9="CASI SIEMPRE",5,IF(BG9="PROBABLE",4,IF(BG9="POSIBLE",3,IF(BG9="IMPROBABLE",2,IF(BG9="RARA VEZ",1,0)))))</f>
        <v>1</v>
      </c>
      <c r="BG9" s="242" t="str" cm="1">
        <f t="array" ref="BG9">IF(BE9=2,IF(L9="CASI SIEMPRE","POSIBLE",IF(L9="PROBABLE","IMPROBABLE","RARA VEZ")),IF(BE9=1,IF(L9="CASI SEGURO","PROBABLE",IF(L9="PROBABLE","POSIBLE",IF(L9="POSIBLE","IMPROBABLE","RARA VEZ"))),IF(BE9:BE10=0,L9,0)))</f>
        <v>RARA VEZ</v>
      </c>
      <c r="BH9" s="585" t="str">
        <f>AH9</f>
        <v>CATASTRÓFICO</v>
      </c>
      <c r="BI9" s="586">
        <f>AVERAGE(BE9:BE10)</f>
        <v>2</v>
      </c>
      <c r="BJ9" s="240" t="str">
        <f>IF(BI9=0,"",IF(BG9="CASI SIEMPRE","EXTREMO",IF(BH9="CATASTRÓFICO","EXTREMO",IF(BI9="12M","EXTREMO",IF(BI9="12A","ALTO",IF(BI9=4,"ALTO",IF(BI9=8,"ALTO",IF(BI9=9,"ALTO",IF(BI9=6,"MODERADO",IF(BI9=3,"MODERADO","EXTREMO"))))))))))</f>
        <v>EXTREMO</v>
      </c>
      <c r="BK9" s="170" t="s">
        <v>354</v>
      </c>
      <c r="BL9" s="63">
        <v>0</v>
      </c>
      <c r="BM9" s="63">
        <v>0</v>
      </c>
      <c r="BN9" s="63">
        <v>0</v>
      </c>
      <c r="BO9" s="115"/>
      <c r="BP9" s="73"/>
      <c r="BQ9" s="84"/>
      <c r="BR9" s="84"/>
      <c r="BS9" s="84"/>
      <c r="BT9" s="84"/>
      <c r="BU9" s="84"/>
      <c r="BV9" s="84"/>
      <c r="BW9" s="84"/>
      <c r="BX9" s="84"/>
      <c r="BY9" s="84"/>
      <c r="BZ9" s="84"/>
      <c r="CA9" s="84"/>
      <c r="CB9" s="84"/>
      <c r="CC9" s="84"/>
      <c r="CD9" s="84"/>
      <c r="CE9" s="84"/>
      <c r="CF9" s="84"/>
      <c r="CG9" s="84"/>
      <c r="CH9" s="84"/>
      <c r="CI9" s="84"/>
      <c r="CJ9" s="84"/>
      <c r="CK9" s="84"/>
      <c r="CL9" s="84"/>
      <c r="CM9" s="84"/>
      <c r="CN9" s="84"/>
      <c r="CO9" s="84"/>
      <c r="CP9" s="84"/>
      <c r="CQ9" s="84"/>
      <c r="CR9" s="84"/>
      <c r="CS9" s="84"/>
      <c r="CT9" s="84"/>
      <c r="CU9" s="84"/>
      <c r="CV9" s="84"/>
      <c r="CW9" s="84"/>
      <c r="CX9" s="84"/>
      <c r="CY9" s="84"/>
      <c r="CZ9" s="84"/>
      <c r="DA9" s="84"/>
      <c r="DB9" s="84"/>
      <c r="DC9" s="84"/>
      <c r="DD9" s="84"/>
      <c r="DE9" s="84"/>
      <c r="DF9" s="84"/>
      <c r="DG9" s="84"/>
      <c r="DH9" s="84"/>
      <c r="DI9" s="84"/>
      <c r="DJ9" s="84"/>
      <c r="DK9" s="84"/>
      <c r="DL9" s="84"/>
      <c r="DM9" s="84"/>
      <c r="DN9" s="84"/>
      <c r="DO9" s="84"/>
      <c r="DP9" s="84"/>
      <c r="DQ9" s="84"/>
      <c r="DR9" s="84"/>
      <c r="DS9" s="84"/>
      <c r="DT9" s="84"/>
      <c r="DU9" s="84"/>
      <c r="DV9" s="84"/>
      <c r="DW9" s="84"/>
      <c r="DX9" s="84"/>
      <c r="DY9" s="84"/>
      <c r="DZ9" s="84"/>
      <c r="EA9" s="84"/>
      <c r="EB9" s="84"/>
      <c r="EC9" s="84"/>
      <c r="ED9" s="84"/>
      <c r="EE9" s="84"/>
      <c r="EF9" s="84"/>
      <c r="EG9" s="84"/>
      <c r="EH9" s="84"/>
      <c r="EI9" s="84"/>
      <c r="EJ9" s="84"/>
      <c r="EK9" s="84"/>
      <c r="EL9" s="84"/>
      <c r="EM9" s="84"/>
      <c r="EN9" s="84"/>
      <c r="EO9" s="84"/>
      <c r="EP9" s="84"/>
      <c r="EQ9" s="84"/>
      <c r="ER9" s="84"/>
      <c r="ES9" s="84"/>
      <c r="ET9" s="84"/>
      <c r="EU9" s="84"/>
      <c r="EV9" s="84"/>
      <c r="EW9" s="84"/>
      <c r="EX9" s="84"/>
      <c r="EY9" s="84"/>
      <c r="EZ9" s="84"/>
      <c r="FA9" s="84"/>
      <c r="FB9" s="84"/>
      <c r="FC9" s="84"/>
      <c r="FD9" s="84"/>
      <c r="FE9" s="84"/>
      <c r="FF9" s="84"/>
      <c r="FG9" s="84"/>
      <c r="FH9" s="84"/>
      <c r="FI9" s="84"/>
      <c r="FJ9" s="84"/>
      <c r="FK9" s="84"/>
      <c r="FL9" s="84"/>
      <c r="FM9" s="84"/>
      <c r="FN9" s="84"/>
      <c r="FO9" s="84"/>
      <c r="FP9" s="84"/>
      <c r="FQ9" s="84"/>
      <c r="FR9" s="84"/>
      <c r="FS9" s="84"/>
      <c r="FT9" s="84"/>
      <c r="FU9" s="84"/>
      <c r="FV9" s="84"/>
      <c r="FW9" s="84"/>
      <c r="FX9" s="84"/>
      <c r="FY9" s="84"/>
      <c r="FZ9" s="84"/>
      <c r="GA9" s="84"/>
      <c r="GB9" s="84"/>
      <c r="GC9" s="84"/>
      <c r="GD9" s="84"/>
      <c r="GE9" s="84"/>
      <c r="GF9" s="84"/>
      <c r="GG9" s="84"/>
      <c r="GH9" s="84"/>
      <c r="GI9" s="84"/>
      <c r="GJ9" s="84"/>
      <c r="GK9" s="84"/>
      <c r="GL9" s="84"/>
      <c r="GM9" s="84"/>
      <c r="GN9" s="84"/>
      <c r="GO9" s="84"/>
      <c r="GP9" s="84"/>
      <c r="GQ9" s="84"/>
      <c r="GR9" s="84"/>
      <c r="GS9" s="84"/>
      <c r="GT9" s="84"/>
      <c r="GU9" s="84"/>
      <c r="GV9" s="84"/>
      <c r="GW9" s="84"/>
      <c r="GX9" s="84"/>
      <c r="GY9" s="84"/>
      <c r="GZ9" s="84"/>
      <c r="HA9" s="84"/>
      <c r="HB9" s="84"/>
      <c r="HC9" s="84"/>
      <c r="HD9" s="84"/>
      <c r="HE9" s="84"/>
      <c r="HF9" s="84"/>
      <c r="HG9" s="84"/>
      <c r="HH9" s="84"/>
      <c r="HI9" s="84"/>
      <c r="HJ9" s="84"/>
      <c r="HK9" s="84"/>
      <c r="HL9" s="84"/>
      <c r="HM9" s="84"/>
      <c r="HN9" s="84"/>
      <c r="HO9" s="84"/>
      <c r="HP9" s="84"/>
      <c r="HQ9" s="84"/>
      <c r="HR9" s="84"/>
      <c r="HS9" s="84"/>
      <c r="HT9" s="84"/>
      <c r="HU9" s="84"/>
      <c r="HV9" s="84"/>
      <c r="HW9" s="84"/>
      <c r="HX9" s="84"/>
      <c r="HY9" s="84"/>
      <c r="HZ9" s="84"/>
      <c r="IA9" s="84"/>
      <c r="IB9" s="84"/>
      <c r="IC9" s="84"/>
      <c r="ID9" s="84"/>
      <c r="IE9" s="84"/>
      <c r="IF9" s="84"/>
      <c r="IG9" s="84"/>
      <c r="IH9" s="84"/>
      <c r="II9" s="84"/>
      <c r="IJ9" s="84"/>
      <c r="IK9" s="84"/>
      <c r="IL9" s="84"/>
      <c r="IM9" s="84"/>
      <c r="IN9" s="84"/>
      <c r="IO9" s="84"/>
      <c r="IP9" s="84"/>
      <c r="IQ9" s="84"/>
      <c r="IR9" s="84"/>
      <c r="IS9" s="84"/>
      <c r="IT9" s="84"/>
      <c r="IU9" s="84"/>
      <c r="IV9" s="84"/>
      <c r="IW9" s="84"/>
      <c r="IX9" s="84"/>
      <c r="IY9" s="84"/>
      <c r="IZ9" s="84"/>
      <c r="JA9" s="84"/>
      <c r="JB9" s="84"/>
      <c r="JC9" s="84"/>
      <c r="JD9" s="84"/>
      <c r="JE9" s="84"/>
      <c r="JF9" s="84"/>
      <c r="JG9" s="84"/>
      <c r="JH9" s="84"/>
      <c r="JI9" s="84"/>
      <c r="JJ9" s="84"/>
      <c r="JK9" s="84"/>
      <c r="JL9" s="84"/>
      <c r="JM9" s="84"/>
      <c r="JN9" s="84"/>
      <c r="JO9" s="84"/>
      <c r="JP9" s="84"/>
      <c r="JQ9" s="84"/>
      <c r="JR9" s="84"/>
      <c r="JS9" s="84"/>
      <c r="JT9" s="84"/>
      <c r="JU9" s="84"/>
      <c r="JV9" s="84"/>
      <c r="JW9" s="84"/>
      <c r="JX9" s="84"/>
      <c r="JY9" s="84"/>
      <c r="JZ9" s="84"/>
      <c r="KA9" s="84"/>
      <c r="KB9" s="84"/>
      <c r="KC9" s="84"/>
      <c r="KD9" s="84"/>
      <c r="KE9" s="84"/>
      <c r="KF9" s="84"/>
      <c r="KG9" s="84"/>
      <c r="KH9" s="84"/>
      <c r="KI9" s="84"/>
      <c r="KJ9" s="84"/>
      <c r="KK9" s="84"/>
      <c r="KL9" s="84"/>
      <c r="KM9" s="84"/>
      <c r="KN9" s="84"/>
      <c r="KO9" s="84"/>
      <c r="KP9" s="84"/>
      <c r="KQ9" s="84"/>
      <c r="KR9" s="84"/>
      <c r="KS9" s="84"/>
      <c r="KT9" s="84"/>
      <c r="KU9" s="84"/>
      <c r="KV9" s="84"/>
      <c r="KW9" s="84"/>
      <c r="KX9" s="84"/>
      <c r="KY9" s="84"/>
      <c r="KZ9" s="84"/>
      <c r="LA9" s="84"/>
      <c r="LB9" s="84"/>
      <c r="LC9" s="84"/>
      <c r="LD9" s="84"/>
      <c r="LE9" s="84"/>
      <c r="LF9" s="84"/>
      <c r="LG9" s="84"/>
      <c r="LH9" s="84"/>
      <c r="LI9" s="84"/>
      <c r="LJ9" s="84"/>
      <c r="LK9" s="84"/>
      <c r="LL9" s="84"/>
      <c r="LM9" s="84"/>
      <c r="LN9" s="84"/>
      <c r="LO9" s="84"/>
      <c r="LP9" s="84"/>
      <c r="LQ9" s="84"/>
      <c r="LR9" s="84"/>
      <c r="LS9" s="84"/>
      <c r="LT9" s="84"/>
      <c r="LU9" s="84"/>
      <c r="LV9" s="84"/>
      <c r="LW9" s="84"/>
      <c r="LX9" s="84"/>
      <c r="LY9" s="84"/>
      <c r="LZ9" s="84"/>
      <c r="MA9" s="84"/>
      <c r="MB9" s="84"/>
      <c r="MC9" s="84"/>
      <c r="MD9" s="84" t="s">
        <v>95</v>
      </c>
      <c r="ME9" s="84"/>
      <c r="MF9" s="116" t="s">
        <v>96</v>
      </c>
      <c r="MG9" s="84" t="s">
        <v>97</v>
      </c>
      <c r="MH9" s="84" t="s">
        <v>98</v>
      </c>
      <c r="MI9" s="84" t="s">
        <v>99</v>
      </c>
      <c r="MJ9" s="84" t="s">
        <v>100</v>
      </c>
      <c r="MK9" s="84" t="s">
        <v>101</v>
      </c>
      <c r="ML9" s="84"/>
      <c r="MM9" s="84"/>
    </row>
    <row r="10" spans="1:351" ht="94.2" customHeight="1" x14ac:dyDescent="0.3">
      <c r="A10" s="243"/>
      <c r="B10" s="30" t="s">
        <v>187</v>
      </c>
      <c r="C10" s="570"/>
      <c r="D10" s="255"/>
      <c r="E10" s="255"/>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81" t="s">
        <v>357</v>
      </c>
      <c r="AL10" s="20" t="s">
        <v>87</v>
      </c>
      <c r="AM10" s="21">
        <f t="shared" si="0"/>
        <v>15</v>
      </c>
      <c r="AN10" s="20" t="s">
        <v>94</v>
      </c>
      <c r="AO10" s="21">
        <f t="shared" si="1"/>
        <v>15</v>
      </c>
      <c r="AP10" s="20" t="s">
        <v>88</v>
      </c>
      <c r="AQ10" s="21">
        <f t="shared" si="2"/>
        <v>15</v>
      </c>
      <c r="AR10" s="20" t="s">
        <v>98</v>
      </c>
      <c r="AS10" s="21">
        <f t="shared" si="3"/>
        <v>10</v>
      </c>
      <c r="AT10" s="20" t="s">
        <v>90</v>
      </c>
      <c r="AU10" s="21">
        <f t="shared" si="4"/>
        <v>15</v>
      </c>
      <c r="AV10" s="20" t="s">
        <v>92</v>
      </c>
      <c r="AW10" s="21">
        <f t="shared" si="5"/>
        <v>10</v>
      </c>
      <c r="AX10" s="22" t="s">
        <v>91</v>
      </c>
      <c r="AY10" s="21">
        <f t="shared" si="6"/>
        <v>15</v>
      </c>
      <c r="AZ10" s="20" t="str">
        <f t="shared" si="7"/>
        <v>Moderado</v>
      </c>
      <c r="BA10" s="20">
        <f t="shared" si="8"/>
        <v>95</v>
      </c>
      <c r="BB10" s="20" t="s">
        <v>39</v>
      </c>
      <c r="BC10" s="20" t="str">
        <f t="shared" si="9"/>
        <v>Fuerte</v>
      </c>
      <c r="BD10" s="24" t="str">
        <f t="shared" si="10"/>
        <v>Fuerte</v>
      </c>
      <c r="BE10" s="24">
        <f t="shared" si="11"/>
        <v>2</v>
      </c>
      <c r="BF10" s="247"/>
      <c r="BG10" s="243"/>
      <c r="BH10" s="243"/>
      <c r="BI10" s="243"/>
      <c r="BJ10" s="259"/>
      <c r="BK10" s="170" t="s">
        <v>355</v>
      </c>
      <c r="BL10" s="63">
        <v>0</v>
      </c>
      <c r="BM10" s="63">
        <v>0</v>
      </c>
      <c r="BN10" s="63">
        <v>0</v>
      </c>
      <c r="BO10" s="115"/>
      <c r="BP10" s="73"/>
      <c r="BQ10" s="84"/>
      <c r="BR10" s="84"/>
      <c r="BS10" s="84"/>
      <c r="BT10" s="84"/>
      <c r="BU10" s="84"/>
      <c r="BV10" s="84"/>
      <c r="BW10" s="84"/>
      <c r="BX10" s="84"/>
      <c r="BY10" s="84"/>
      <c r="BZ10" s="84"/>
      <c r="CA10" s="84"/>
      <c r="CB10" s="84"/>
      <c r="CC10" s="84"/>
      <c r="CD10" s="84"/>
      <c r="CE10" s="84"/>
      <c r="CF10" s="84"/>
      <c r="CG10" s="84"/>
      <c r="CH10" s="84"/>
      <c r="CI10" s="84"/>
      <c r="CJ10" s="84"/>
      <c r="CK10" s="84"/>
      <c r="CL10" s="84"/>
      <c r="CM10" s="84"/>
      <c r="CN10" s="84"/>
      <c r="CO10" s="84"/>
      <c r="CP10" s="84"/>
      <c r="CQ10" s="84"/>
      <c r="CR10" s="84"/>
      <c r="CS10" s="84"/>
      <c r="CT10" s="84"/>
      <c r="CU10" s="84"/>
      <c r="CV10" s="84"/>
      <c r="CW10" s="84"/>
      <c r="CX10" s="84"/>
      <c r="CY10" s="84"/>
      <c r="CZ10" s="84"/>
      <c r="DA10" s="84"/>
      <c r="DB10" s="84"/>
      <c r="DC10" s="84"/>
      <c r="DD10" s="84"/>
      <c r="DE10" s="84"/>
      <c r="DF10" s="84"/>
      <c r="DG10" s="84"/>
      <c r="DH10" s="84"/>
      <c r="DI10" s="84"/>
      <c r="DJ10" s="84"/>
      <c r="DK10" s="84"/>
      <c r="DL10" s="84"/>
      <c r="DM10" s="84"/>
      <c r="DN10" s="84"/>
      <c r="DO10" s="84"/>
      <c r="DP10" s="84"/>
      <c r="DQ10" s="84"/>
      <c r="DR10" s="84"/>
      <c r="DS10" s="84"/>
      <c r="DT10" s="84"/>
      <c r="DU10" s="84"/>
      <c r="DV10" s="84"/>
      <c r="DW10" s="84"/>
      <c r="DX10" s="84"/>
      <c r="DY10" s="84"/>
      <c r="DZ10" s="84"/>
      <c r="EA10" s="84"/>
      <c r="EB10" s="84"/>
      <c r="EC10" s="84"/>
      <c r="ED10" s="84"/>
      <c r="EE10" s="84"/>
      <c r="EF10" s="84"/>
      <c r="EG10" s="84"/>
      <c r="EH10" s="84"/>
      <c r="EI10" s="84"/>
      <c r="EJ10" s="84"/>
      <c r="EK10" s="84"/>
      <c r="EL10" s="84"/>
      <c r="EM10" s="84"/>
      <c r="EN10" s="84"/>
      <c r="EO10" s="84"/>
      <c r="EP10" s="84"/>
      <c r="EQ10" s="84"/>
      <c r="ER10" s="84"/>
      <c r="ES10" s="84"/>
      <c r="ET10" s="84"/>
      <c r="EU10" s="84"/>
      <c r="EV10" s="84"/>
      <c r="EW10" s="84"/>
      <c r="EX10" s="84"/>
      <c r="EY10" s="84"/>
      <c r="EZ10" s="84"/>
      <c r="FA10" s="84"/>
      <c r="FB10" s="84"/>
      <c r="FC10" s="84"/>
      <c r="FD10" s="84"/>
      <c r="FE10" s="84"/>
      <c r="FF10" s="84"/>
      <c r="FG10" s="84"/>
      <c r="FH10" s="84"/>
      <c r="FI10" s="84"/>
      <c r="FJ10" s="84"/>
      <c r="FK10" s="84"/>
      <c r="FL10" s="84"/>
      <c r="FM10" s="84"/>
      <c r="FN10" s="84"/>
      <c r="FO10" s="84"/>
      <c r="FP10" s="84"/>
      <c r="FQ10" s="84"/>
      <c r="FR10" s="84"/>
      <c r="FS10" s="84"/>
      <c r="FT10" s="84"/>
      <c r="FU10" s="84"/>
      <c r="FV10" s="84"/>
      <c r="FW10" s="84"/>
      <c r="FX10" s="84"/>
      <c r="FY10" s="84"/>
      <c r="FZ10" s="84"/>
      <c r="GA10" s="84"/>
      <c r="GB10" s="84"/>
      <c r="GC10" s="84"/>
      <c r="GD10" s="84"/>
      <c r="GE10" s="84"/>
      <c r="GF10" s="84"/>
      <c r="GG10" s="84"/>
      <c r="GH10" s="84"/>
      <c r="GI10" s="84"/>
      <c r="GJ10" s="84"/>
      <c r="GK10" s="84"/>
      <c r="GL10" s="84"/>
      <c r="GM10" s="84"/>
      <c r="GN10" s="84"/>
      <c r="GO10" s="84"/>
      <c r="GP10" s="84"/>
      <c r="GQ10" s="84"/>
      <c r="GR10" s="84"/>
      <c r="GS10" s="84"/>
      <c r="GT10" s="84"/>
      <c r="GU10" s="84"/>
      <c r="GV10" s="84"/>
      <c r="GW10" s="84"/>
      <c r="GX10" s="84"/>
      <c r="GY10" s="84"/>
      <c r="GZ10" s="84"/>
      <c r="HA10" s="84"/>
      <c r="HB10" s="84"/>
      <c r="HC10" s="84"/>
      <c r="HD10" s="84"/>
      <c r="HE10" s="84"/>
      <c r="HF10" s="84"/>
      <c r="HG10" s="84"/>
      <c r="HH10" s="84"/>
      <c r="HI10" s="84"/>
      <c r="HJ10" s="84"/>
      <c r="HK10" s="84"/>
      <c r="HL10" s="84"/>
      <c r="HM10" s="84"/>
      <c r="HN10" s="84"/>
      <c r="HO10" s="84"/>
      <c r="HP10" s="84"/>
      <c r="HQ10" s="84"/>
      <c r="HR10" s="84"/>
      <c r="HS10" s="84"/>
      <c r="HT10" s="84"/>
      <c r="HU10" s="84"/>
      <c r="HV10" s="84"/>
      <c r="HW10" s="84"/>
      <c r="HX10" s="84"/>
      <c r="HY10" s="84"/>
      <c r="HZ10" s="84"/>
      <c r="IA10" s="84"/>
      <c r="IB10" s="84"/>
      <c r="IC10" s="84"/>
      <c r="ID10" s="84"/>
      <c r="IE10" s="84"/>
      <c r="IF10" s="84"/>
      <c r="IG10" s="84"/>
      <c r="IH10" s="84"/>
      <c r="II10" s="84"/>
      <c r="IJ10" s="84"/>
      <c r="IK10" s="84"/>
      <c r="IL10" s="84"/>
      <c r="IM10" s="84"/>
      <c r="IN10" s="84"/>
      <c r="IO10" s="84"/>
      <c r="IP10" s="84"/>
      <c r="IQ10" s="84"/>
      <c r="IR10" s="84"/>
      <c r="IS10" s="84"/>
      <c r="IT10" s="84"/>
      <c r="IU10" s="84"/>
      <c r="IV10" s="84"/>
      <c r="IW10" s="84"/>
      <c r="IX10" s="84"/>
      <c r="IY10" s="84"/>
      <c r="IZ10" s="84"/>
      <c r="JA10" s="84"/>
      <c r="JB10" s="84"/>
      <c r="JC10" s="84"/>
      <c r="JD10" s="84"/>
      <c r="JE10" s="84"/>
      <c r="JF10" s="84"/>
      <c r="JG10" s="84"/>
      <c r="JH10" s="84"/>
      <c r="JI10" s="84"/>
      <c r="JJ10" s="84"/>
      <c r="JK10" s="84"/>
      <c r="JL10" s="84"/>
      <c r="JM10" s="84"/>
      <c r="JN10" s="84"/>
      <c r="JO10" s="84"/>
      <c r="JP10" s="84"/>
      <c r="JQ10" s="84"/>
      <c r="JR10" s="84"/>
      <c r="JS10" s="84"/>
      <c r="JT10" s="84"/>
      <c r="JU10" s="84"/>
      <c r="JV10" s="84"/>
      <c r="JW10" s="84"/>
      <c r="JX10" s="84"/>
      <c r="JY10" s="84"/>
      <c r="JZ10" s="84"/>
      <c r="KA10" s="84"/>
      <c r="KB10" s="84"/>
      <c r="KC10" s="84"/>
      <c r="KD10" s="84"/>
      <c r="KE10" s="84"/>
      <c r="KF10" s="84"/>
      <c r="KG10" s="84"/>
      <c r="KH10" s="84"/>
      <c r="KI10" s="84"/>
      <c r="KJ10" s="84"/>
      <c r="KK10" s="84"/>
      <c r="KL10" s="84"/>
      <c r="KM10" s="84"/>
      <c r="KN10" s="84"/>
      <c r="KO10" s="84"/>
      <c r="KP10" s="84"/>
      <c r="KQ10" s="84"/>
      <c r="KR10" s="84"/>
      <c r="KS10" s="84"/>
      <c r="KT10" s="84"/>
      <c r="KU10" s="84"/>
      <c r="KV10" s="84"/>
      <c r="KW10" s="84"/>
      <c r="KX10" s="84"/>
      <c r="KY10" s="84"/>
      <c r="KZ10" s="84"/>
      <c r="LA10" s="84"/>
      <c r="LB10" s="84"/>
      <c r="LC10" s="84"/>
      <c r="LD10" s="84"/>
      <c r="LE10" s="84"/>
      <c r="LF10" s="84"/>
      <c r="LG10" s="84"/>
      <c r="LH10" s="84"/>
      <c r="LI10" s="84"/>
      <c r="LJ10" s="84"/>
      <c r="LK10" s="84"/>
      <c r="LL10" s="84"/>
      <c r="LM10" s="84"/>
      <c r="LN10" s="84"/>
      <c r="LO10" s="84"/>
      <c r="LP10" s="84"/>
      <c r="LQ10" s="84"/>
      <c r="LR10" s="84"/>
      <c r="LS10" s="84"/>
      <c r="LT10" s="84"/>
      <c r="LU10" s="84"/>
      <c r="LV10" s="84"/>
      <c r="LW10" s="84"/>
      <c r="LX10" s="84"/>
      <c r="LY10" s="84"/>
      <c r="LZ10" s="84"/>
      <c r="MA10" s="84"/>
      <c r="MB10" s="84"/>
      <c r="MC10" s="84"/>
      <c r="MD10" s="84"/>
      <c r="ME10" s="84"/>
      <c r="MF10" s="84" t="s">
        <v>94</v>
      </c>
      <c r="MG10" s="84"/>
      <c r="MH10" s="84" t="s">
        <v>102</v>
      </c>
      <c r="MI10" s="84"/>
      <c r="MJ10" s="84"/>
      <c r="MK10" s="84" t="s">
        <v>103</v>
      </c>
      <c r="ML10" s="84"/>
      <c r="MM10" s="84"/>
    </row>
    <row r="11" spans="1:351" ht="79.2" x14ac:dyDescent="0.3">
      <c r="A11" s="242">
        <v>2</v>
      </c>
      <c r="B11" s="92" t="s">
        <v>374</v>
      </c>
      <c r="C11" s="587" t="s">
        <v>375</v>
      </c>
      <c r="D11" s="230" t="s">
        <v>105</v>
      </c>
      <c r="E11" s="230" t="s">
        <v>376</v>
      </c>
      <c r="F11" s="242" t="s">
        <v>46</v>
      </c>
      <c r="G11" s="242"/>
      <c r="H11" s="242"/>
      <c r="I11" s="242"/>
      <c r="J11" s="242"/>
      <c r="K11" s="333">
        <f>IF(J11="X",5,IF(I11="X",4,IF(H11="X",3,IF(G11="X",2,IF(F11="X",1,0)))))</f>
        <v>1</v>
      </c>
      <c r="L11" s="236" t="str">
        <f>IF(K11=1,"RARA VEZ",IF(K11=2,"IMPROBABLE",IF(K11=3,"POSIBLE",IF(K11=4,"PROBABLE",IF(K11=5,"CASI SIEMPRE",FALSE)))))</f>
        <v>RARA VEZ</v>
      </c>
      <c r="M11" s="242" t="s">
        <v>46</v>
      </c>
      <c r="N11" s="242" t="s">
        <v>46</v>
      </c>
      <c r="O11" s="242" t="s">
        <v>46</v>
      </c>
      <c r="P11" s="242" t="s">
        <v>46</v>
      </c>
      <c r="Q11" s="242"/>
      <c r="R11" s="242" t="s">
        <v>46</v>
      </c>
      <c r="S11" s="242" t="s">
        <v>46</v>
      </c>
      <c r="T11" s="242"/>
      <c r="U11" s="242"/>
      <c r="V11" s="242" t="s">
        <v>46</v>
      </c>
      <c r="W11" s="242"/>
      <c r="X11" s="242"/>
      <c r="Y11" s="242"/>
      <c r="Z11" s="242"/>
      <c r="AA11" s="242"/>
      <c r="AB11" s="242"/>
      <c r="AC11" s="242"/>
      <c r="AD11" s="242"/>
      <c r="AE11" s="242"/>
      <c r="AF11" s="248">
        <f>COUNTIF(L11:AD11,"X")</f>
        <v>7</v>
      </c>
      <c r="AG11" s="248" t="str">
        <f>IF(AF11=0,"",(IF(AF11&gt;=12,"5",IF(AF11&gt;=6,"4",IF(AF11&lt;=5,"3","")))))</f>
        <v>4</v>
      </c>
      <c r="AH11" s="236" t="str">
        <f>IF(AG11=0,"",(IF(AG11="5","CATASTRÓFICO",IF(AG11="3","MODERADO",IF(AG11="4","MAYOR","")))))</f>
        <v>MAYOR</v>
      </c>
      <c r="AI11" s="585">
        <f>+(AG11*K11)</f>
        <v>4</v>
      </c>
      <c r="AJ11" s="250" t="str">
        <f>IF(AI11=0,"",IF(AI11="MAYOR","EXTREMO",IF(AH11="CASI SIEMPRE","EXTREMO",IF(AH11="CATASTRÓFICO","EXTREMO",IF(AI11="12M","EXTREMO",IF(AI11=4,"ALTO",IF(AI11=8,"ALTO",IF(AI11=9,"ALTO",IF(AI11=6,"MODERADO",IF(AI11=3,"MODERADO",IF(AI11=12,IF(AH11="MODERADO","ALTO","EXTREMO"),"EXTREMO")))))))))))</f>
        <v>ALTO</v>
      </c>
      <c r="AK11" s="81" t="s">
        <v>188</v>
      </c>
      <c r="AL11" s="20" t="s">
        <v>87</v>
      </c>
      <c r="AM11" s="21">
        <f t="shared" si="0"/>
        <v>15</v>
      </c>
      <c r="AN11" s="20" t="s">
        <v>94</v>
      </c>
      <c r="AO11" s="21">
        <f t="shared" si="1"/>
        <v>15</v>
      </c>
      <c r="AP11" s="20" t="s">
        <v>88</v>
      </c>
      <c r="AQ11" s="21">
        <f t="shared" si="2"/>
        <v>15</v>
      </c>
      <c r="AR11" s="20" t="s">
        <v>89</v>
      </c>
      <c r="AS11" s="21">
        <f t="shared" si="3"/>
        <v>15</v>
      </c>
      <c r="AT11" s="20" t="s">
        <v>90</v>
      </c>
      <c r="AU11" s="21">
        <f t="shared" si="4"/>
        <v>15</v>
      </c>
      <c r="AV11" s="20" t="s">
        <v>92</v>
      </c>
      <c r="AW11" s="21">
        <f t="shared" si="5"/>
        <v>10</v>
      </c>
      <c r="AX11" s="22" t="s">
        <v>91</v>
      </c>
      <c r="AY11" s="21">
        <f t="shared" si="6"/>
        <v>15</v>
      </c>
      <c r="AZ11" s="20" t="str">
        <f t="shared" si="7"/>
        <v>Fuerte</v>
      </c>
      <c r="BA11" s="20">
        <f t="shared" si="8"/>
        <v>100</v>
      </c>
      <c r="BB11" s="20" t="s">
        <v>39</v>
      </c>
      <c r="BC11" s="20" t="str">
        <f t="shared" si="9"/>
        <v>Fuerte</v>
      </c>
      <c r="BD11" s="24" t="str">
        <f t="shared" si="10"/>
        <v>Fuerte</v>
      </c>
      <c r="BE11" s="24">
        <f t="shared" si="11"/>
        <v>2</v>
      </c>
      <c r="BF11" s="246">
        <f>IF(BG11="CASI SIEMPRE",5,IF(BG11="PROBABLE",4,IF(BG11="POSIBLE",3,IF(BG11="IMPROBABLE",2,IF(BG11="RARA VEZ",1,0)))))</f>
        <v>1</v>
      </c>
      <c r="BG11" s="242" t="str" cm="1">
        <f t="array" ref="BG11">IF(BE11=2,IF(L11="CASI SIEMPRE","POSIBLE",IF(L11="PROBABLE","IMPROBABLE","RARA VEZ")),IF(BE11=1,IF(L11="CASI SEGURO","PROBABLE",IF(L11="PROBABLE","POSIBLE",IF(L11="POSIBLE","IMPROBABLE","RARA VEZ"))),IF(BE11:BE12=0,L11,0)))</f>
        <v>RARA VEZ</v>
      </c>
      <c r="BH11" s="585" t="str">
        <f>AH11</f>
        <v>MAYOR</v>
      </c>
      <c r="BI11" s="586">
        <f>AVERAGE(BE11:BE12)</f>
        <v>2</v>
      </c>
      <c r="BJ11" s="240" t="str">
        <f>IF(BI11=0,"",IF(BG11="CASI SIEMPRE","EXTREMO",IF(BH11="CATASTRÓFICO","EXTREMO",IF(BI11="12M","EXTREMO",IF(BI11="12A","ALTO",IF(BI11=4,"ALTO",IF(BI11=8,"ALTO",IF(BI11=9,"ALTO",IF(BI11=6,"MODERADO",IF(BI11=3,"MODERADO","EXTREMO"))))))))))</f>
        <v>EXTREMO</v>
      </c>
      <c r="BK11" s="170" t="s">
        <v>358</v>
      </c>
      <c r="BL11" s="63">
        <v>0</v>
      </c>
      <c r="BM11" s="63">
        <v>0</v>
      </c>
      <c r="BN11" s="63">
        <v>0</v>
      </c>
      <c r="BO11" s="115"/>
      <c r="BP11" s="73"/>
      <c r="BQ11" s="84"/>
      <c r="BR11" s="84"/>
      <c r="BS11" s="84"/>
      <c r="BT11" s="84"/>
      <c r="BU11" s="84"/>
      <c r="BV11" s="84"/>
      <c r="BW11" s="84"/>
      <c r="BX11" s="84"/>
      <c r="BY11" s="84"/>
      <c r="BZ11" s="84"/>
      <c r="CA11" s="84"/>
      <c r="CB11" s="84"/>
      <c r="CC11" s="84"/>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84"/>
      <c r="EY11" s="84"/>
      <c r="EZ11" s="84"/>
      <c r="FA11" s="84"/>
      <c r="FB11" s="84"/>
      <c r="FC11" s="84"/>
      <c r="FD11" s="84"/>
      <c r="FE11" s="84"/>
      <c r="FF11" s="84"/>
      <c r="FG11" s="84"/>
      <c r="FH11" s="84"/>
      <c r="FI11" s="84"/>
      <c r="FJ11" s="84"/>
      <c r="FK11" s="84"/>
      <c r="FL11" s="84"/>
      <c r="FM11" s="84"/>
      <c r="FN11" s="84"/>
      <c r="FO11" s="84"/>
      <c r="FP11" s="84"/>
      <c r="FQ11" s="84"/>
      <c r="FR11" s="84"/>
      <c r="FS11" s="84"/>
      <c r="FT11" s="84"/>
      <c r="FU11" s="84"/>
      <c r="FV11" s="84"/>
      <c r="FW11" s="84"/>
      <c r="FX11" s="84"/>
      <c r="FY11" s="84"/>
      <c r="FZ11" s="84"/>
      <c r="GA11" s="84"/>
      <c r="GB11" s="84"/>
      <c r="GC11" s="84"/>
      <c r="GD11" s="84"/>
      <c r="GE11" s="84"/>
      <c r="GF11" s="84"/>
      <c r="GG11" s="84"/>
      <c r="GH11" s="84"/>
      <c r="GI11" s="84"/>
      <c r="GJ11" s="84"/>
      <c r="GK11" s="84"/>
      <c r="GL11" s="84"/>
      <c r="GM11" s="84"/>
      <c r="GN11" s="84"/>
      <c r="GO11" s="84"/>
      <c r="GP11" s="84"/>
      <c r="GQ11" s="84"/>
      <c r="GR11" s="84"/>
      <c r="GS11" s="84"/>
      <c r="GT11" s="84"/>
      <c r="GU11" s="84"/>
      <c r="GV11" s="84"/>
      <c r="GW11" s="84"/>
      <c r="GX11" s="84"/>
      <c r="GY11" s="84"/>
      <c r="GZ11" s="84"/>
      <c r="HA11" s="84"/>
      <c r="HB11" s="84"/>
      <c r="HC11" s="84"/>
      <c r="HD11" s="84"/>
      <c r="HE11" s="84"/>
      <c r="HF11" s="84"/>
      <c r="HG11" s="84"/>
      <c r="HH11" s="84"/>
      <c r="HI11" s="84"/>
      <c r="HJ11" s="84"/>
      <c r="HK11" s="84"/>
      <c r="HL11" s="84"/>
      <c r="HM11" s="84"/>
      <c r="HN11" s="84"/>
      <c r="HO11" s="84"/>
      <c r="HP11" s="84"/>
      <c r="HQ11" s="84"/>
      <c r="HR11" s="84"/>
      <c r="HS11" s="84"/>
      <c r="HT11" s="84"/>
      <c r="HU11" s="84"/>
      <c r="HV11" s="84"/>
      <c r="HW11" s="84"/>
      <c r="HX11" s="84"/>
      <c r="HY11" s="84"/>
      <c r="HZ11" s="84"/>
      <c r="IA11" s="84"/>
      <c r="IB11" s="84"/>
      <c r="IC11" s="84"/>
      <c r="ID11" s="84"/>
      <c r="IE11" s="84"/>
      <c r="IF11" s="84"/>
      <c r="IG11" s="84"/>
      <c r="IH11" s="84"/>
      <c r="II11" s="84"/>
      <c r="IJ11" s="84"/>
      <c r="IK11" s="84"/>
      <c r="IL11" s="84"/>
      <c r="IM11" s="84"/>
      <c r="IN11" s="84"/>
      <c r="IO11" s="84"/>
      <c r="IP11" s="84"/>
      <c r="IQ11" s="84"/>
      <c r="IR11" s="84"/>
      <c r="IS11" s="84"/>
      <c r="IT11" s="84"/>
      <c r="IU11" s="84"/>
      <c r="IV11" s="84"/>
      <c r="IW11" s="84"/>
      <c r="IX11" s="84"/>
      <c r="IY11" s="84"/>
      <c r="IZ11" s="84"/>
      <c r="JA11" s="84"/>
      <c r="JB11" s="84"/>
      <c r="JC11" s="84"/>
      <c r="JD11" s="84"/>
      <c r="JE11" s="84"/>
      <c r="JF11" s="84"/>
      <c r="JG11" s="84"/>
      <c r="JH11" s="84"/>
      <c r="JI11" s="84"/>
      <c r="JJ11" s="84"/>
      <c r="JK11" s="84"/>
      <c r="JL11" s="84"/>
      <c r="JM11" s="84"/>
      <c r="JN11" s="84"/>
      <c r="JO11" s="84"/>
      <c r="JP11" s="84"/>
      <c r="JQ11" s="84"/>
      <c r="JR11" s="84"/>
      <c r="JS11" s="84"/>
      <c r="JT11" s="84"/>
      <c r="JU11" s="84"/>
      <c r="JV11" s="84"/>
      <c r="JW11" s="84"/>
      <c r="JX11" s="84"/>
      <c r="JY11" s="84"/>
      <c r="JZ11" s="84"/>
      <c r="KA11" s="84"/>
      <c r="KB11" s="84"/>
      <c r="KC11" s="84"/>
      <c r="KD11" s="84"/>
      <c r="KE11" s="84"/>
      <c r="KF11" s="84"/>
      <c r="KG11" s="84"/>
      <c r="KH11" s="84"/>
      <c r="KI11" s="84"/>
      <c r="KJ11" s="84"/>
      <c r="KK11" s="84"/>
      <c r="KL11" s="84"/>
      <c r="KM11" s="84"/>
      <c r="KN11" s="84"/>
      <c r="KO11" s="84"/>
      <c r="KP11" s="84"/>
      <c r="KQ11" s="84"/>
      <c r="KR11" s="84"/>
      <c r="KS11" s="84"/>
      <c r="KT11" s="84"/>
      <c r="KU11" s="84"/>
      <c r="KV11" s="84"/>
      <c r="KW11" s="84"/>
      <c r="KX11" s="84"/>
      <c r="KY11" s="84"/>
      <c r="KZ11" s="84"/>
      <c r="LA11" s="84"/>
      <c r="LB11" s="84"/>
      <c r="LC11" s="84"/>
      <c r="LD11" s="84"/>
      <c r="LE11" s="84"/>
      <c r="LF11" s="84"/>
      <c r="LG11" s="84"/>
      <c r="LH11" s="84"/>
      <c r="LI11" s="84"/>
      <c r="LJ11" s="84"/>
      <c r="LK11" s="84"/>
      <c r="LL11" s="84"/>
      <c r="LM11" s="84"/>
      <c r="LN11" s="84"/>
      <c r="LO11" s="84"/>
      <c r="LP11" s="84"/>
      <c r="LQ11" s="84"/>
      <c r="LR11" s="84"/>
      <c r="LS11" s="84"/>
      <c r="LT11" s="84"/>
      <c r="LU11" s="84"/>
      <c r="LV11" s="84"/>
      <c r="LW11" s="84"/>
      <c r="LX11" s="84"/>
      <c r="LY11" s="84"/>
      <c r="LZ11" s="84"/>
      <c r="MA11" s="84"/>
      <c r="MB11" s="84"/>
      <c r="MC11" s="84"/>
      <c r="MD11" s="84"/>
      <c r="ME11" s="84"/>
      <c r="MF11" s="84" t="s">
        <v>104</v>
      </c>
      <c r="MG11" s="84"/>
      <c r="MH11" s="84"/>
      <c r="MI11" s="84"/>
      <c r="MJ11" s="84"/>
      <c r="MK11" s="84"/>
      <c r="ML11" s="84"/>
      <c r="MM11" s="84"/>
    </row>
    <row r="12" spans="1:351" ht="79.2" x14ac:dyDescent="0.3">
      <c r="A12" s="243"/>
      <c r="B12" s="30" t="s">
        <v>189</v>
      </c>
      <c r="C12" s="570"/>
      <c r="D12" s="255"/>
      <c r="E12" s="255"/>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c r="AH12" s="243"/>
      <c r="AI12" s="243"/>
      <c r="AJ12" s="243"/>
      <c r="AK12" s="81" t="s">
        <v>359</v>
      </c>
      <c r="AL12" s="20" t="s">
        <v>87</v>
      </c>
      <c r="AM12" s="21">
        <f t="shared" si="0"/>
        <v>15</v>
      </c>
      <c r="AN12" s="20" t="s">
        <v>94</v>
      </c>
      <c r="AO12" s="21">
        <f t="shared" si="1"/>
        <v>15</v>
      </c>
      <c r="AP12" s="20" t="s">
        <v>88</v>
      </c>
      <c r="AQ12" s="21">
        <f t="shared" si="2"/>
        <v>15</v>
      </c>
      <c r="AR12" s="20" t="s">
        <v>89</v>
      </c>
      <c r="AS12" s="21">
        <f t="shared" si="3"/>
        <v>15</v>
      </c>
      <c r="AT12" s="20" t="s">
        <v>90</v>
      </c>
      <c r="AU12" s="21">
        <f t="shared" si="4"/>
        <v>15</v>
      </c>
      <c r="AV12" s="20" t="s">
        <v>92</v>
      </c>
      <c r="AW12" s="21">
        <f t="shared" si="5"/>
        <v>10</v>
      </c>
      <c r="AX12" s="22" t="s">
        <v>91</v>
      </c>
      <c r="AY12" s="21">
        <f t="shared" si="6"/>
        <v>15</v>
      </c>
      <c r="AZ12" s="20" t="str">
        <f t="shared" si="7"/>
        <v>Fuerte</v>
      </c>
      <c r="BA12" s="20">
        <f t="shared" si="8"/>
        <v>100</v>
      </c>
      <c r="BB12" s="20" t="s">
        <v>39</v>
      </c>
      <c r="BC12" s="20" t="str">
        <f t="shared" si="9"/>
        <v>Fuerte</v>
      </c>
      <c r="BD12" s="24" t="str">
        <f t="shared" si="10"/>
        <v>Fuerte</v>
      </c>
      <c r="BE12" s="24">
        <f t="shared" si="11"/>
        <v>2</v>
      </c>
      <c r="BF12" s="247"/>
      <c r="BG12" s="243"/>
      <c r="BH12" s="243"/>
      <c r="BI12" s="243"/>
      <c r="BJ12" s="259"/>
      <c r="BK12" s="170" t="s">
        <v>360</v>
      </c>
      <c r="BL12" s="63">
        <v>0</v>
      </c>
      <c r="BM12" s="63">
        <v>0</v>
      </c>
      <c r="BN12" s="63">
        <v>0</v>
      </c>
      <c r="BO12" s="115"/>
      <c r="BP12" s="73"/>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4"/>
      <c r="EY12" s="84"/>
      <c r="EZ12" s="84"/>
      <c r="FA12" s="84"/>
      <c r="FB12" s="84"/>
      <c r="FC12" s="84"/>
      <c r="FD12" s="84"/>
      <c r="FE12" s="84"/>
      <c r="FF12" s="84"/>
      <c r="FG12" s="84"/>
      <c r="FH12" s="84"/>
      <c r="FI12" s="84"/>
      <c r="FJ12" s="84"/>
      <c r="FK12" s="84"/>
      <c r="FL12" s="84"/>
      <c r="FM12" s="84"/>
      <c r="FN12" s="84"/>
      <c r="FO12" s="84"/>
      <c r="FP12" s="84"/>
      <c r="FQ12" s="84"/>
      <c r="FR12" s="84"/>
      <c r="FS12" s="84"/>
      <c r="FT12" s="84"/>
      <c r="FU12" s="84"/>
      <c r="FV12" s="84"/>
      <c r="FW12" s="84"/>
      <c r="FX12" s="84"/>
      <c r="FY12" s="84"/>
      <c r="FZ12" s="84"/>
      <c r="GA12" s="84"/>
      <c r="GB12" s="84"/>
      <c r="GC12" s="84"/>
      <c r="GD12" s="84"/>
      <c r="GE12" s="84"/>
      <c r="GF12" s="84"/>
      <c r="GG12" s="84"/>
      <c r="GH12" s="84"/>
      <c r="GI12" s="84"/>
      <c r="GJ12" s="84"/>
      <c r="GK12" s="84"/>
      <c r="GL12" s="84"/>
      <c r="GM12" s="84"/>
      <c r="GN12" s="84"/>
      <c r="GO12" s="84"/>
      <c r="GP12" s="84"/>
      <c r="GQ12" s="84"/>
      <c r="GR12" s="84"/>
      <c r="GS12" s="84"/>
      <c r="GT12" s="84"/>
      <c r="GU12" s="84"/>
      <c r="GV12" s="84"/>
      <c r="GW12" s="84"/>
      <c r="GX12" s="84"/>
      <c r="GY12" s="84"/>
      <c r="GZ12" s="84"/>
      <c r="HA12" s="84"/>
      <c r="HB12" s="84"/>
      <c r="HC12" s="84"/>
      <c r="HD12" s="84"/>
      <c r="HE12" s="84"/>
      <c r="HF12" s="84"/>
      <c r="HG12" s="84"/>
      <c r="HH12" s="84"/>
      <c r="HI12" s="84"/>
      <c r="HJ12" s="84"/>
      <c r="HK12" s="84"/>
      <c r="HL12" s="84"/>
      <c r="HM12" s="84"/>
      <c r="HN12" s="84"/>
      <c r="HO12" s="84"/>
      <c r="HP12" s="84"/>
      <c r="HQ12" s="84"/>
      <c r="HR12" s="84"/>
      <c r="HS12" s="84"/>
      <c r="HT12" s="84"/>
      <c r="HU12" s="84"/>
      <c r="HV12" s="84"/>
      <c r="HW12" s="84"/>
      <c r="HX12" s="84"/>
      <c r="HY12" s="84"/>
      <c r="HZ12" s="84"/>
      <c r="IA12" s="84"/>
      <c r="IB12" s="84"/>
      <c r="IC12" s="84"/>
      <c r="ID12" s="84"/>
      <c r="IE12" s="84"/>
      <c r="IF12" s="84"/>
      <c r="IG12" s="84"/>
      <c r="IH12" s="84"/>
      <c r="II12" s="84"/>
      <c r="IJ12" s="84"/>
      <c r="IK12" s="84"/>
      <c r="IL12" s="84"/>
      <c r="IM12" s="84"/>
      <c r="IN12" s="84"/>
      <c r="IO12" s="84"/>
      <c r="IP12" s="84"/>
      <c r="IQ12" s="84"/>
      <c r="IR12" s="84"/>
      <c r="IS12" s="84"/>
      <c r="IT12" s="84"/>
      <c r="IU12" s="84"/>
      <c r="IV12" s="84"/>
      <c r="IW12" s="84"/>
      <c r="IX12" s="84"/>
      <c r="IY12" s="84"/>
      <c r="IZ12" s="84"/>
      <c r="JA12" s="84"/>
      <c r="JB12" s="84"/>
      <c r="JC12" s="84"/>
      <c r="JD12" s="84"/>
      <c r="JE12" s="84"/>
      <c r="JF12" s="84"/>
      <c r="JG12" s="84"/>
      <c r="JH12" s="84"/>
      <c r="JI12" s="84"/>
      <c r="JJ12" s="84"/>
      <c r="JK12" s="84"/>
      <c r="JL12" s="84"/>
      <c r="JM12" s="84"/>
      <c r="JN12" s="84"/>
      <c r="JO12" s="84"/>
      <c r="JP12" s="84"/>
      <c r="JQ12" s="84"/>
      <c r="JR12" s="84"/>
      <c r="JS12" s="84"/>
      <c r="JT12" s="84"/>
      <c r="JU12" s="84"/>
      <c r="JV12" s="84"/>
      <c r="JW12" s="84"/>
      <c r="JX12" s="84"/>
      <c r="JY12" s="84"/>
      <c r="JZ12" s="84"/>
      <c r="KA12" s="84"/>
      <c r="KB12" s="84"/>
      <c r="KC12" s="84"/>
      <c r="KD12" s="84"/>
      <c r="KE12" s="84"/>
      <c r="KF12" s="84"/>
      <c r="KG12" s="84"/>
      <c r="KH12" s="84"/>
      <c r="KI12" s="84"/>
      <c r="KJ12" s="84"/>
      <c r="KK12" s="84"/>
      <c r="KL12" s="84"/>
      <c r="KM12" s="84"/>
      <c r="KN12" s="84"/>
      <c r="KO12" s="84"/>
      <c r="KP12" s="84"/>
      <c r="KQ12" s="84"/>
      <c r="KR12" s="84"/>
      <c r="KS12" s="84"/>
      <c r="KT12" s="84"/>
      <c r="KU12" s="84"/>
      <c r="KV12" s="84"/>
      <c r="KW12" s="84"/>
      <c r="KX12" s="84"/>
      <c r="KY12" s="84"/>
      <c r="KZ12" s="84"/>
      <c r="LA12" s="84"/>
      <c r="LB12" s="84"/>
      <c r="LC12" s="84"/>
      <c r="LD12" s="84"/>
      <c r="LE12" s="84"/>
      <c r="LF12" s="84"/>
      <c r="LG12" s="84"/>
      <c r="LH12" s="84"/>
      <c r="LI12" s="84"/>
      <c r="LJ12" s="84"/>
      <c r="LK12" s="84"/>
      <c r="LL12" s="84"/>
      <c r="LM12" s="84"/>
      <c r="LN12" s="84"/>
      <c r="LO12" s="84"/>
      <c r="LP12" s="84"/>
      <c r="LQ12" s="84"/>
      <c r="LR12" s="84"/>
      <c r="LS12" s="84"/>
      <c r="LT12" s="84"/>
      <c r="LU12" s="84"/>
      <c r="LV12" s="84"/>
      <c r="LW12" s="84"/>
      <c r="LX12" s="84"/>
      <c r="LY12" s="84"/>
      <c r="LZ12" s="84"/>
      <c r="MA12" s="84"/>
      <c r="MB12" s="84"/>
      <c r="MC12" s="84"/>
      <c r="MD12" s="84"/>
      <c r="ME12" s="84"/>
      <c r="MF12" s="84"/>
      <c r="MG12" s="84"/>
      <c r="MH12" s="84"/>
      <c r="MI12" s="84"/>
      <c r="MJ12" s="84"/>
      <c r="MK12" s="84"/>
      <c r="ML12" s="84"/>
      <c r="MM12" s="84"/>
    </row>
    <row r="13" spans="1:351" ht="105.6" customHeight="1" x14ac:dyDescent="0.3">
      <c r="A13" s="242">
        <v>3</v>
      </c>
      <c r="B13" s="92" t="s">
        <v>190</v>
      </c>
      <c r="C13" s="584" t="s">
        <v>378</v>
      </c>
      <c r="D13" s="230" t="s">
        <v>105</v>
      </c>
      <c r="E13" s="588" t="s">
        <v>376</v>
      </c>
      <c r="F13" s="244" t="s">
        <v>46</v>
      </c>
      <c r="G13" s="242"/>
      <c r="H13" s="242"/>
      <c r="I13" s="242"/>
      <c r="J13" s="242"/>
      <c r="K13" s="333">
        <f>IF(J13="X",5,IF(I13="X",4,IF(H13="X",3,IF(G13="X",2,IF(F13="X",1,0)))))</f>
        <v>1</v>
      </c>
      <c r="L13" s="236" t="str">
        <f>IF(K13=1,"RARA VEZ",IF(K13=2,"IMPROBABLE",IF(K13=3,"POSIBLE",IF(K13=4,"PROBABLE",IF(K13=5,"CASI SIEMPRE",FALSE)))))</f>
        <v>RARA VEZ</v>
      </c>
      <c r="M13" s="244" t="s">
        <v>46</v>
      </c>
      <c r="N13" s="242" t="s">
        <v>46</v>
      </c>
      <c r="O13" s="242"/>
      <c r="P13" s="242"/>
      <c r="Q13" s="242" t="s">
        <v>46</v>
      </c>
      <c r="R13" s="242" t="s">
        <v>46</v>
      </c>
      <c r="S13" s="242"/>
      <c r="T13" s="242" t="s">
        <v>46</v>
      </c>
      <c r="U13" s="242" t="s">
        <v>46</v>
      </c>
      <c r="V13" s="242" t="s">
        <v>46</v>
      </c>
      <c r="W13" s="242" t="s">
        <v>46</v>
      </c>
      <c r="X13" s="242" t="s">
        <v>46</v>
      </c>
      <c r="Y13" s="242" t="s">
        <v>46</v>
      </c>
      <c r="Z13" s="242" t="s">
        <v>46</v>
      </c>
      <c r="AA13" s="242"/>
      <c r="AB13" s="242"/>
      <c r="AC13" s="242"/>
      <c r="AD13" s="242"/>
      <c r="AE13" s="242"/>
      <c r="AF13" s="248">
        <f>COUNTIF(L13:AD13,"X")</f>
        <v>11</v>
      </c>
      <c r="AG13" s="248" t="str">
        <f>IF(AF13=0,"",(IF(AF13&gt;=12,"5",IF(AF13&gt;=6,"4",IF(AF13&lt;=5,"3","")))))</f>
        <v>4</v>
      </c>
      <c r="AH13" s="236" t="str">
        <f>IF(AG13=0,"",(IF(AG13="5","CATASTRÓFICO",IF(AG13="3","MODERADO",IF(AG13="4","MAYOR","")))))</f>
        <v>MAYOR</v>
      </c>
      <c r="AI13" s="585">
        <f>+(AG13*K13)</f>
        <v>4</v>
      </c>
      <c r="AJ13" s="250" t="str">
        <f>IF(AI13=0,"",IF(AI13="MAYOR","EXTREMO",IF(AH13="CASI SIEMPRE","EXTREMO",IF(AH13="CATASTRÓFICO","EXTREMO",IF(AI13="12M","EXTREMO",IF(AI13=4,"ALTO",IF(AI13=8,"ALTO",IF(AI13=9,"ALTO",IF(AI13=6,"MODERADO",IF(AI13=3,"MODERADO",IF(AI13=12,IF(AH13="MODERADO","ALTO","EXTREMO"),"EXTREMO")))))))))))</f>
        <v>ALTO</v>
      </c>
      <c r="AK13" s="149" t="s">
        <v>361</v>
      </c>
      <c r="AL13" s="20" t="s">
        <v>87</v>
      </c>
      <c r="AM13" s="21">
        <f t="shared" si="0"/>
        <v>15</v>
      </c>
      <c r="AN13" s="20" t="s">
        <v>94</v>
      </c>
      <c r="AO13" s="21">
        <f t="shared" si="1"/>
        <v>15</v>
      </c>
      <c r="AP13" s="20" t="s">
        <v>88</v>
      </c>
      <c r="AQ13" s="21">
        <f t="shared" si="2"/>
        <v>15</v>
      </c>
      <c r="AR13" s="20" t="s">
        <v>89</v>
      </c>
      <c r="AS13" s="21">
        <f t="shared" si="3"/>
        <v>15</v>
      </c>
      <c r="AT13" s="20" t="s">
        <v>90</v>
      </c>
      <c r="AU13" s="21">
        <f t="shared" si="4"/>
        <v>15</v>
      </c>
      <c r="AV13" s="20" t="s">
        <v>92</v>
      </c>
      <c r="AW13" s="21">
        <f t="shared" si="5"/>
        <v>10</v>
      </c>
      <c r="AX13" s="22" t="s">
        <v>91</v>
      </c>
      <c r="AY13" s="21">
        <f t="shared" si="6"/>
        <v>15</v>
      </c>
      <c r="AZ13" s="20" t="str">
        <f t="shared" si="7"/>
        <v>Fuerte</v>
      </c>
      <c r="BA13" s="20">
        <f t="shared" si="8"/>
        <v>100</v>
      </c>
      <c r="BB13" s="20" t="s">
        <v>39</v>
      </c>
      <c r="BC13" s="20" t="str">
        <f t="shared" si="9"/>
        <v>Fuerte</v>
      </c>
      <c r="BD13" s="24" t="str">
        <f t="shared" si="10"/>
        <v>Fuerte</v>
      </c>
      <c r="BE13" s="24">
        <f t="shared" si="11"/>
        <v>2</v>
      </c>
      <c r="BF13" s="246">
        <f>IF(BG13="CASI SIEMPRE",5,IF(BG13="PROBABLE",4,IF(BG13="POSIBLE",3,IF(BG13="IMPROBABLE",2,IF(BG13="RARA VEZ",1,0)))))</f>
        <v>1</v>
      </c>
      <c r="BG13" s="242" t="str" cm="1">
        <f t="array" ref="BG13">IF(BE13=2,IF(L13="CASI SIEMPRE","POSIBLE",IF(L13="PROBABLE","IMPROBABLE","RARA VEZ")),IF(BE13=1,IF(L13="CASI SEGURO","PROBABLE",IF(L13="PROBABLE","POSIBLE",IF(L13="POSIBLE","IMPROBABLE","RARA VEZ"))),IF(BE13:BE14=0,L13,0)))</f>
        <v>RARA VEZ</v>
      </c>
      <c r="BH13" s="585" t="str">
        <f>AH13</f>
        <v>MAYOR</v>
      </c>
      <c r="BI13" s="586">
        <f>AVERAGE(BE13:BE14)</f>
        <v>2</v>
      </c>
      <c r="BJ13" s="240" t="str">
        <f>IF(BI13=0,"",IF(BG13="CASI SIEMPRE","EXTREMO",IF(BH13="CATASTRÓFICO","EXTREMO",IF(BI13="12M","EXTREMO",IF(BI13="12A","ALTO",IF(BI13=4,"ALTO",IF(BI13=8,"ALTO",IF(BI13=9,"ALTO",IF(BI13=6,"MODERADO",IF(BI13=3,"MODERADO","EXTREMO"))))))))))</f>
        <v>EXTREMO</v>
      </c>
      <c r="BK13" s="170" t="s">
        <v>363</v>
      </c>
      <c r="BL13" s="63">
        <v>0</v>
      </c>
      <c r="BM13" s="63">
        <v>0</v>
      </c>
      <c r="BN13" s="63">
        <v>0</v>
      </c>
      <c r="BO13" s="55"/>
      <c r="BP13" s="55"/>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c r="JB13" s="6"/>
      <c r="JC13" s="6"/>
      <c r="JD13" s="6"/>
      <c r="JE13" s="6"/>
      <c r="JF13" s="6"/>
      <c r="JG13" s="6"/>
      <c r="JH13" s="6"/>
      <c r="JI13" s="6"/>
      <c r="JJ13" s="6"/>
      <c r="JK13" s="6"/>
      <c r="JL13" s="6"/>
      <c r="JM13" s="6"/>
      <c r="JN13" s="6"/>
      <c r="JO13" s="6"/>
      <c r="JP13" s="6"/>
      <c r="JQ13" s="6"/>
      <c r="JR13" s="6"/>
      <c r="JS13" s="6"/>
      <c r="JT13" s="6"/>
      <c r="JU13" s="6"/>
      <c r="JV13" s="6"/>
      <c r="JW13" s="6"/>
      <c r="JX13" s="6"/>
      <c r="JY13" s="6"/>
      <c r="JZ13" s="6"/>
      <c r="KA13" s="6"/>
      <c r="KB13" s="6"/>
      <c r="KC13" s="6"/>
      <c r="KD13" s="6"/>
      <c r="KE13" s="6"/>
      <c r="KF13" s="6"/>
      <c r="KG13" s="6"/>
      <c r="KH13" s="6"/>
      <c r="KI13" s="6"/>
      <c r="KJ13" s="6"/>
      <c r="KK13" s="6"/>
      <c r="KL13" s="6"/>
      <c r="KM13" s="6"/>
      <c r="KN13" s="6"/>
      <c r="KO13" s="6"/>
      <c r="KP13" s="6"/>
      <c r="KQ13" s="6"/>
      <c r="KR13" s="6"/>
      <c r="KS13" s="6"/>
      <c r="KT13" s="6"/>
      <c r="KU13" s="6"/>
      <c r="KV13" s="6"/>
      <c r="KW13" s="6"/>
      <c r="KX13" s="6"/>
      <c r="KY13" s="6"/>
      <c r="KZ13" s="6"/>
      <c r="LA13" s="6"/>
      <c r="LB13" s="6"/>
      <c r="LC13" s="6"/>
      <c r="LD13" s="6"/>
      <c r="LE13" s="6"/>
      <c r="LF13" s="6"/>
      <c r="LG13" s="6"/>
      <c r="LH13" s="6"/>
      <c r="LI13" s="6"/>
      <c r="LJ13" s="6"/>
      <c r="LK13" s="6"/>
      <c r="LL13" s="6"/>
      <c r="LM13" s="6"/>
      <c r="LN13" s="6"/>
      <c r="LO13" s="6"/>
      <c r="LP13" s="6"/>
      <c r="LQ13" s="6"/>
      <c r="LR13" s="6"/>
      <c r="LS13" s="6"/>
      <c r="LT13" s="6"/>
      <c r="LU13" s="6"/>
      <c r="LV13" s="6"/>
      <c r="LW13" s="6"/>
      <c r="LX13" s="6"/>
      <c r="LY13" s="6"/>
      <c r="LZ13" s="6"/>
      <c r="MA13" s="6"/>
      <c r="MB13" s="6"/>
      <c r="MC13" s="6"/>
      <c r="MD13" s="6"/>
      <c r="ME13" s="6"/>
      <c r="MF13" s="6"/>
      <c r="MG13" s="6"/>
      <c r="MH13" s="6"/>
      <c r="MI13" s="6"/>
      <c r="MJ13" s="6"/>
      <c r="MK13" s="6"/>
      <c r="ML13" s="6"/>
      <c r="MM13" s="6"/>
    </row>
    <row r="14" spans="1:351" ht="82.8" x14ac:dyDescent="0.3">
      <c r="A14" s="243"/>
      <c r="B14" s="92" t="s">
        <v>377</v>
      </c>
      <c r="C14" s="570"/>
      <c r="D14" s="255"/>
      <c r="E14" s="255"/>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149" t="s">
        <v>362</v>
      </c>
      <c r="AL14" s="20" t="s">
        <v>87</v>
      </c>
      <c r="AM14" s="21">
        <f t="shared" si="0"/>
        <v>15</v>
      </c>
      <c r="AN14" s="20" t="s">
        <v>94</v>
      </c>
      <c r="AO14" s="21">
        <f t="shared" si="1"/>
        <v>15</v>
      </c>
      <c r="AP14" s="20" t="s">
        <v>88</v>
      </c>
      <c r="AQ14" s="21">
        <f t="shared" si="2"/>
        <v>15</v>
      </c>
      <c r="AR14" s="20" t="s">
        <v>89</v>
      </c>
      <c r="AS14" s="21">
        <f t="shared" si="3"/>
        <v>15</v>
      </c>
      <c r="AT14" s="20" t="s">
        <v>90</v>
      </c>
      <c r="AU14" s="21">
        <f t="shared" si="4"/>
        <v>15</v>
      </c>
      <c r="AV14" s="20" t="s">
        <v>92</v>
      </c>
      <c r="AW14" s="21">
        <f t="shared" si="5"/>
        <v>10</v>
      </c>
      <c r="AX14" s="22" t="s">
        <v>91</v>
      </c>
      <c r="AY14" s="21">
        <f t="shared" si="6"/>
        <v>15</v>
      </c>
      <c r="AZ14" s="20" t="str">
        <f t="shared" si="7"/>
        <v>Fuerte</v>
      </c>
      <c r="BA14" s="20">
        <f t="shared" si="8"/>
        <v>100</v>
      </c>
      <c r="BB14" s="20" t="s">
        <v>39</v>
      </c>
      <c r="BC14" s="20" t="str">
        <f t="shared" si="9"/>
        <v>Fuerte</v>
      </c>
      <c r="BD14" s="24" t="str">
        <f t="shared" si="10"/>
        <v>Fuerte</v>
      </c>
      <c r="BE14" s="24">
        <f t="shared" si="11"/>
        <v>2</v>
      </c>
      <c r="BF14" s="247"/>
      <c r="BG14" s="243"/>
      <c r="BH14" s="243"/>
      <c r="BI14" s="243"/>
      <c r="BJ14" s="259"/>
      <c r="BK14" s="170" t="s">
        <v>364</v>
      </c>
      <c r="BL14" s="63">
        <v>0</v>
      </c>
      <c r="BM14" s="63">
        <v>0</v>
      </c>
      <c r="BN14" s="63">
        <v>0</v>
      </c>
      <c r="BO14" s="55"/>
      <c r="BP14" s="55"/>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c r="IY14" s="6"/>
      <c r="IZ14" s="6"/>
      <c r="JA14" s="6"/>
      <c r="JB14" s="6"/>
      <c r="JC14" s="6"/>
      <c r="JD14" s="6"/>
      <c r="JE14" s="6"/>
      <c r="JF14" s="6"/>
      <c r="JG14" s="6"/>
      <c r="JH14" s="6"/>
      <c r="JI14" s="6"/>
      <c r="JJ14" s="6"/>
      <c r="JK14" s="6"/>
      <c r="JL14" s="6"/>
      <c r="JM14" s="6"/>
      <c r="JN14" s="6"/>
      <c r="JO14" s="6"/>
      <c r="JP14" s="6"/>
      <c r="JQ14" s="6"/>
      <c r="JR14" s="6"/>
      <c r="JS14" s="6"/>
      <c r="JT14" s="6"/>
      <c r="JU14" s="6"/>
      <c r="JV14" s="6"/>
      <c r="JW14" s="6"/>
      <c r="JX14" s="6"/>
      <c r="JY14" s="6"/>
      <c r="JZ14" s="6"/>
      <c r="KA14" s="6"/>
      <c r="KB14" s="6"/>
      <c r="KC14" s="6"/>
      <c r="KD14" s="6"/>
      <c r="KE14" s="6"/>
      <c r="KF14" s="6"/>
      <c r="KG14" s="6"/>
      <c r="KH14" s="6"/>
      <c r="KI14" s="6"/>
      <c r="KJ14" s="6"/>
      <c r="KK14" s="6"/>
      <c r="KL14" s="6"/>
      <c r="KM14" s="6"/>
      <c r="KN14" s="6"/>
      <c r="KO14" s="6"/>
      <c r="KP14" s="6"/>
      <c r="KQ14" s="6"/>
      <c r="KR14" s="6"/>
      <c r="KS14" s="6"/>
      <c r="KT14" s="6"/>
      <c r="KU14" s="6"/>
      <c r="KV14" s="6"/>
      <c r="KW14" s="6"/>
      <c r="KX14" s="6"/>
      <c r="KY14" s="6"/>
      <c r="KZ14" s="6"/>
      <c r="LA14" s="6"/>
      <c r="LB14" s="6"/>
      <c r="LC14" s="6"/>
      <c r="LD14" s="6"/>
      <c r="LE14" s="6"/>
      <c r="LF14" s="6"/>
      <c r="LG14" s="6"/>
      <c r="LH14" s="6"/>
      <c r="LI14" s="6"/>
      <c r="LJ14" s="6"/>
      <c r="LK14" s="6"/>
      <c r="LL14" s="6"/>
      <c r="LM14" s="6"/>
      <c r="LN14" s="6"/>
      <c r="LO14" s="6"/>
      <c r="LP14" s="6"/>
      <c r="LQ14" s="6"/>
      <c r="LR14" s="6"/>
      <c r="LS14" s="6"/>
      <c r="LT14" s="6"/>
      <c r="LU14" s="6"/>
      <c r="LV14" s="6"/>
      <c r="LW14" s="6"/>
      <c r="LX14" s="6"/>
      <c r="LY14" s="6"/>
      <c r="LZ14" s="6"/>
      <c r="MA14" s="6"/>
      <c r="MB14" s="6"/>
      <c r="MC14" s="6"/>
      <c r="MD14" s="6"/>
      <c r="ME14" s="6"/>
      <c r="MF14" s="6"/>
      <c r="MG14" s="6"/>
      <c r="MH14" s="6"/>
      <c r="MI14" s="6"/>
      <c r="MJ14" s="6"/>
      <c r="MK14" s="6"/>
      <c r="ML14" s="6"/>
      <c r="MM14" s="6"/>
    </row>
    <row r="15" spans="1:351" ht="96.6" customHeight="1" x14ac:dyDescent="0.3">
      <c r="A15" s="242">
        <v>4</v>
      </c>
      <c r="B15" s="92" t="s">
        <v>379</v>
      </c>
      <c r="C15" s="584" t="s">
        <v>381</v>
      </c>
      <c r="D15" s="230" t="s">
        <v>105</v>
      </c>
      <c r="E15" s="230" t="s">
        <v>382</v>
      </c>
      <c r="F15" s="244" t="s">
        <v>46</v>
      </c>
      <c r="G15" s="242"/>
      <c r="H15" s="242"/>
      <c r="I15" s="242"/>
      <c r="J15" s="242"/>
      <c r="K15" s="333">
        <f>IF(J15="X",5,IF(I15="X",4,IF(H15="X",3,IF(G15="X",2,IF(F15="X",1,0)))))</f>
        <v>1</v>
      </c>
      <c r="L15" s="236" t="str">
        <f>IF(K15=1,"RARA VEZ",IF(K15=2,"IMPROBABLE",IF(K15=3,"POSIBLE",IF(K15=4,"PROBABLE",IF(K15=5,"CASI SIEMPRE",FALSE)))))</f>
        <v>RARA VEZ</v>
      </c>
      <c r="M15" s="244" t="s">
        <v>46</v>
      </c>
      <c r="N15" s="242" t="s">
        <v>46</v>
      </c>
      <c r="O15" s="242"/>
      <c r="P15" s="242"/>
      <c r="Q15" s="242"/>
      <c r="R15" s="242" t="s">
        <v>46</v>
      </c>
      <c r="S15" s="242"/>
      <c r="T15" s="242"/>
      <c r="U15" s="242"/>
      <c r="V15" s="242" t="s">
        <v>46</v>
      </c>
      <c r="W15" s="242" t="s">
        <v>46</v>
      </c>
      <c r="X15" s="242" t="s">
        <v>46</v>
      </c>
      <c r="Y15" s="242" t="s">
        <v>46</v>
      </c>
      <c r="Z15" s="242"/>
      <c r="AA15" s="242"/>
      <c r="AB15" s="242"/>
      <c r="AC15" s="242"/>
      <c r="AD15" s="242"/>
      <c r="AE15" s="242"/>
      <c r="AF15" s="248">
        <f>COUNTIF(L15:AD15,"X")</f>
        <v>7</v>
      </c>
      <c r="AG15" s="248" t="str">
        <f>IF(AF15=0,"",(IF(AF15&gt;=12,"5",IF(AF15&gt;=6,"4",IF(AF15&lt;=5,"3","")))))</f>
        <v>4</v>
      </c>
      <c r="AH15" s="236" t="str">
        <f>IF(AG15=0,"",(IF(AG15="5","CATASTRÓFICO",IF(AG15="3","MODERADO",IF(AG15="4","MAYOR","")))))</f>
        <v>MAYOR</v>
      </c>
      <c r="AI15" s="585">
        <f>+(AG15*K15)</f>
        <v>4</v>
      </c>
      <c r="AJ15" s="250" t="str">
        <f>IF(AI15=0,"",IF(AI15="MAYOR","EXTREMO",IF(AH15="CASI SIEMPRE","EXTREMO",IF(AH15="CATASTRÓFICO","EXTREMO",IF(AI15="12M","EXTREMO",IF(AI15=4,"ALTO",IF(AI15=8,"ALTO",IF(AI15=9,"ALTO",IF(AI15=6,"MODERADO",IF(AI15=3,"MODERADO",IF(AI15=12,IF(AH15="MODERADO","ALTO","EXTREMO"),"EXTREMO")))))))))))</f>
        <v>ALTO</v>
      </c>
      <c r="AK15" s="321" t="s">
        <v>365</v>
      </c>
      <c r="AL15" s="20" t="s">
        <v>87</v>
      </c>
      <c r="AM15" s="21">
        <f t="shared" si="0"/>
        <v>15</v>
      </c>
      <c r="AN15" s="20" t="s">
        <v>94</v>
      </c>
      <c r="AO15" s="21">
        <f t="shared" si="1"/>
        <v>15</v>
      </c>
      <c r="AP15" s="20" t="s">
        <v>88</v>
      </c>
      <c r="AQ15" s="21">
        <f t="shared" si="2"/>
        <v>15</v>
      </c>
      <c r="AR15" s="20" t="s">
        <v>89</v>
      </c>
      <c r="AS15" s="21">
        <f t="shared" si="3"/>
        <v>15</v>
      </c>
      <c r="AT15" s="20" t="s">
        <v>90</v>
      </c>
      <c r="AU15" s="21">
        <f t="shared" si="4"/>
        <v>15</v>
      </c>
      <c r="AV15" s="20" t="s">
        <v>92</v>
      </c>
      <c r="AW15" s="21">
        <f t="shared" si="5"/>
        <v>10</v>
      </c>
      <c r="AX15" s="22" t="s">
        <v>91</v>
      </c>
      <c r="AY15" s="21">
        <f t="shared" si="6"/>
        <v>15</v>
      </c>
      <c r="AZ15" s="20" t="str">
        <f t="shared" si="7"/>
        <v>Fuerte</v>
      </c>
      <c r="BA15" s="20">
        <f t="shared" si="8"/>
        <v>100</v>
      </c>
      <c r="BB15" s="20" t="s">
        <v>39</v>
      </c>
      <c r="BC15" s="20" t="str">
        <f t="shared" si="9"/>
        <v>Fuerte</v>
      </c>
      <c r="BD15" s="24" t="str">
        <f t="shared" si="10"/>
        <v>Fuerte</v>
      </c>
      <c r="BE15" s="24">
        <f t="shared" si="11"/>
        <v>2</v>
      </c>
      <c r="BF15" s="246">
        <f>IF(BG15="CASI SIEMPRE",5,IF(BG15="PROBABLE",4,IF(BG15="POSIBLE",3,IF(BG15="IMPROBABLE",2,IF(BG15="RARA VEZ",1,0)))))</f>
        <v>1</v>
      </c>
      <c r="BG15" s="242" t="str" cm="1">
        <f t="array" ref="BG15">IF(BE15=2,IF(L15="CASI SIEMPRE","POSIBLE",IF(L15="PROBABLE","IMPROBABLE","RARA VEZ")),IF(BE15=1,IF(L15="CASI SEGURO","PROBABLE",IF(L15="PROBABLE","POSIBLE",IF(L15="POSIBLE","IMPROBABLE","RARA VEZ"))),IF(BE15:BE16=0,L15,0)))</f>
        <v>RARA VEZ</v>
      </c>
      <c r="BH15" s="585" t="str">
        <f>AH15</f>
        <v>MAYOR</v>
      </c>
      <c r="BI15" s="586">
        <f>AVERAGE(BE15:BE16)</f>
        <v>2</v>
      </c>
      <c r="BJ15" s="240" t="str">
        <f>IF(BI15=0,"",IF(BG15="CASI SIEMPRE","EXTREMO",IF(BH15="CATASTRÓFICO","EXTREMO",IF(BI15="12M","EXTREMO",IF(BI15="12A","ALTO",IF(BI15=4,"ALTO",IF(BI15=8,"ALTO",IF(BI15=9,"ALTO",IF(BI15=6,"MODERADO",IF(BI15=3,"MODERADO","EXTREMO"))))))))))</f>
        <v>EXTREMO</v>
      </c>
      <c r="BK15" s="506" t="s">
        <v>366</v>
      </c>
      <c r="BL15" s="63">
        <v>0</v>
      </c>
      <c r="BM15" s="63">
        <v>0</v>
      </c>
      <c r="BN15" s="63">
        <v>0</v>
      </c>
      <c r="BO15" s="69"/>
      <c r="BP15" s="69"/>
    </row>
    <row r="16" spans="1:351" ht="79.2" x14ac:dyDescent="0.3">
      <c r="A16" s="243"/>
      <c r="B16" s="30" t="s">
        <v>380</v>
      </c>
      <c r="C16" s="570"/>
      <c r="D16" s="255"/>
      <c r="E16" s="255"/>
      <c r="F16" s="243"/>
      <c r="G16" s="243"/>
      <c r="H16" s="243"/>
      <c r="I16" s="243"/>
      <c r="J16" s="243"/>
      <c r="K16" s="243"/>
      <c r="L16" s="243"/>
      <c r="M16" s="243"/>
      <c r="N16" s="243"/>
      <c r="O16" s="243"/>
      <c r="P16" s="243"/>
      <c r="Q16" s="243"/>
      <c r="R16" s="243"/>
      <c r="S16" s="243"/>
      <c r="T16" s="243"/>
      <c r="U16" s="243"/>
      <c r="V16" s="243"/>
      <c r="W16" s="243"/>
      <c r="X16" s="243"/>
      <c r="Y16" s="243"/>
      <c r="Z16" s="243"/>
      <c r="AA16" s="243"/>
      <c r="AB16" s="243"/>
      <c r="AC16" s="243"/>
      <c r="AD16" s="243"/>
      <c r="AE16" s="243"/>
      <c r="AF16" s="243"/>
      <c r="AG16" s="243"/>
      <c r="AH16" s="243"/>
      <c r="AI16" s="243"/>
      <c r="AJ16" s="243"/>
      <c r="AK16" s="391"/>
      <c r="AL16" s="20" t="s">
        <v>87</v>
      </c>
      <c r="AM16" s="21">
        <f t="shared" si="0"/>
        <v>15</v>
      </c>
      <c r="AN16" s="20" t="s">
        <v>94</v>
      </c>
      <c r="AO16" s="21">
        <f t="shared" si="1"/>
        <v>15</v>
      </c>
      <c r="AP16" s="20" t="s">
        <v>88</v>
      </c>
      <c r="AQ16" s="21">
        <f t="shared" si="2"/>
        <v>15</v>
      </c>
      <c r="AR16" s="20" t="s">
        <v>89</v>
      </c>
      <c r="AS16" s="21">
        <f t="shared" si="3"/>
        <v>15</v>
      </c>
      <c r="AT16" s="20" t="s">
        <v>90</v>
      </c>
      <c r="AU16" s="21">
        <f t="shared" si="4"/>
        <v>15</v>
      </c>
      <c r="AV16" s="20" t="s">
        <v>92</v>
      </c>
      <c r="AW16" s="21">
        <f t="shared" si="5"/>
        <v>10</v>
      </c>
      <c r="AX16" s="22" t="s">
        <v>91</v>
      </c>
      <c r="AY16" s="21">
        <f t="shared" si="6"/>
        <v>15</v>
      </c>
      <c r="AZ16" s="20" t="str">
        <f t="shared" si="7"/>
        <v>Fuerte</v>
      </c>
      <c r="BA16" s="20">
        <f t="shared" si="8"/>
        <v>100</v>
      </c>
      <c r="BB16" s="20" t="s">
        <v>39</v>
      </c>
      <c r="BC16" s="20" t="str">
        <f t="shared" si="9"/>
        <v>Fuerte</v>
      </c>
      <c r="BD16" s="24" t="str">
        <f t="shared" si="10"/>
        <v>Fuerte</v>
      </c>
      <c r="BE16" s="24">
        <f t="shared" si="11"/>
        <v>2</v>
      </c>
      <c r="BF16" s="247"/>
      <c r="BG16" s="243"/>
      <c r="BH16" s="243"/>
      <c r="BI16" s="243"/>
      <c r="BJ16" s="259"/>
      <c r="BK16" s="507"/>
      <c r="BL16" s="63">
        <v>0</v>
      </c>
      <c r="BM16" s="63">
        <v>0</v>
      </c>
      <c r="BN16" s="63">
        <v>0</v>
      </c>
      <c r="BO16" s="69"/>
      <c r="BP16" s="69"/>
    </row>
    <row r="17" spans="1:68" ht="79.2" x14ac:dyDescent="0.3">
      <c r="A17" s="242">
        <v>5</v>
      </c>
      <c r="B17" s="30" t="s">
        <v>383</v>
      </c>
      <c r="C17" s="587" t="s">
        <v>385</v>
      </c>
      <c r="D17" s="230" t="s">
        <v>105</v>
      </c>
      <c r="E17" s="230" t="s">
        <v>386</v>
      </c>
      <c r="F17" s="244" t="s">
        <v>46</v>
      </c>
      <c r="G17" s="242"/>
      <c r="H17" s="242"/>
      <c r="I17" s="242"/>
      <c r="J17" s="242"/>
      <c r="K17" s="333">
        <f>IF(J17="X",5,IF(I17="X",4,IF(H17="X",3,IF(G17="X",2,IF(F17="X",1,0)))))</f>
        <v>1</v>
      </c>
      <c r="L17" s="236" t="str">
        <f>IF(K17=1,"RARA VEZ",IF(K17=2,"IMPROBABLE",IF(K17=3,"POSIBLE",IF(K17=4,"PROBABLE",IF(K17=5,"CASI SIEMPRE",FALSE)))))</f>
        <v>RARA VEZ</v>
      </c>
      <c r="M17" s="244" t="s">
        <v>46</v>
      </c>
      <c r="N17" s="242" t="s">
        <v>46</v>
      </c>
      <c r="O17" s="242" t="s">
        <v>46</v>
      </c>
      <c r="P17" s="242"/>
      <c r="Q17" s="242" t="s">
        <v>46</v>
      </c>
      <c r="R17" s="242"/>
      <c r="S17" s="242"/>
      <c r="T17" s="242"/>
      <c r="U17" s="242"/>
      <c r="V17" s="242" t="s">
        <v>46</v>
      </c>
      <c r="W17" s="242" t="s">
        <v>46</v>
      </c>
      <c r="X17" s="242" t="s">
        <v>46</v>
      </c>
      <c r="Y17" s="242" t="s">
        <v>46</v>
      </c>
      <c r="Z17" s="242" t="s">
        <v>46</v>
      </c>
      <c r="AA17" s="242" t="s">
        <v>46</v>
      </c>
      <c r="AB17" s="242"/>
      <c r="AC17" s="242" t="s">
        <v>46</v>
      </c>
      <c r="AD17" s="242" t="s">
        <v>46</v>
      </c>
      <c r="AE17" s="242"/>
      <c r="AF17" s="248">
        <f>COUNTIF(L17:AD17,"X")</f>
        <v>12</v>
      </c>
      <c r="AG17" s="248" t="str">
        <f>IF(AF17=0,"",(IF(AF17&gt;=12,"5",IF(AF17&gt;=6,"4",IF(AF17&lt;=5,"3","")))))</f>
        <v>5</v>
      </c>
      <c r="AH17" s="236" t="str">
        <f>IF(AG17=0,"",(IF(AG17="5","CATASTRÓFICO",IF(AG17="3","MODERADO",IF(AG17="4","MAYOR","")))))</f>
        <v>CATASTRÓFICO</v>
      </c>
      <c r="AI17" s="585">
        <f>+(AG17*K17)</f>
        <v>5</v>
      </c>
      <c r="AJ17" s="250" t="str">
        <f>IF(AI17=0,"",IF(AI17="MAYOR","EXTREMO",IF(AH17="CASI SIEMPRE","EXTREMO",IF(AH17="CATASTRÓFICO","EXTREMO",IF(AI17="12M","EXTREMO",IF(AI17=4,"ALTO",IF(AI17=8,"ALTO",IF(AI17=9,"ALTO",IF(AI17=6,"MODERADO",IF(AI17=3,"MODERADO",IF(AI17=12,IF(AH17="MODERADO","ALTO","EXTREMO"),"EXTREMO")))))))))))</f>
        <v>EXTREMO</v>
      </c>
      <c r="AK17" s="150" t="s">
        <v>367</v>
      </c>
      <c r="AL17" s="20" t="s">
        <v>87</v>
      </c>
      <c r="AM17" s="21">
        <f t="shared" si="0"/>
        <v>15</v>
      </c>
      <c r="AN17" s="20" t="s">
        <v>94</v>
      </c>
      <c r="AO17" s="21">
        <f t="shared" si="1"/>
        <v>15</v>
      </c>
      <c r="AP17" s="20" t="s">
        <v>88</v>
      </c>
      <c r="AQ17" s="21">
        <f t="shared" si="2"/>
        <v>15</v>
      </c>
      <c r="AR17" s="20" t="s">
        <v>89</v>
      </c>
      <c r="AS17" s="21">
        <f t="shared" si="3"/>
        <v>15</v>
      </c>
      <c r="AT17" s="20" t="s">
        <v>90</v>
      </c>
      <c r="AU17" s="21">
        <f t="shared" si="4"/>
        <v>15</v>
      </c>
      <c r="AV17" s="20" t="s">
        <v>92</v>
      </c>
      <c r="AW17" s="21">
        <f t="shared" si="5"/>
        <v>10</v>
      </c>
      <c r="AX17" s="22" t="s">
        <v>91</v>
      </c>
      <c r="AY17" s="21">
        <f t="shared" si="6"/>
        <v>15</v>
      </c>
      <c r="AZ17" s="20" t="str">
        <f t="shared" si="7"/>
        <v>Fuerte</v>
      </c>
      <c r="BA17" s="20">
        <f t="shared" si="8"/>
        <v>100</v>
      </c>
      <c r="BB17" s="20" t="s">
        <v>39</v>
      </c>
      <c r="BC17" s="20" t="str">
        <f t="shared" si="9"/>
        <v>Fuerte</v>
      </c>
      <c r="BD17" s="24" t="str">
        <f t="shared" si="10"/>
        <v>Fuerte</v>
      </c>
      <c r="BE17" s="24">
        <f t="shared" si="11"/>
        <v>2</v>
      </c>
      <c r="BF17" s="246">
        <f>IF(BG17="CASI SIEMPRE",5,IF(BG17="PROBABLE",4,IF(BG17="POSIBLE",3,IF(BG17="IMPROBABLE",2,IF(BG17="RARA VEZ",1,0)))))</f>
        <v>1</v>
      </c>
      <c r="BG17" s="242" t="str" cm="1">
        <f t="array" ref="BG17">IF(BE17=2,IF(L17="CASI SIEMPRE","POSIBLE",IF(L17="PROBABLE","IMPROBABLE","RARA VEZ")),IF(BE17=1,IF(L17="CASI SEGURO","PROBABLE",IF(L17="PROBABLE","POSIBLE",IF(L17="POSIBLE","IMPROBABLE","RARA VEZ"))),IF(BE17:BE18=0,L17,0)))</f>
        <v>RARA VEZ</v>
      </c>
      <c r="BH17" s="585" t="str">
        <f>AH17</f>
        <v>CATASTRÓFICO</v>
      </c>
      <c r="BI17" s="586">
        <f>AVERAGE(BE17:BE18)</f>
        <v>2</v>
      </c>
      <c r="BJ17" s="240" t="str">
        <f>IF(BI17=0,"",IF(BG17="CASI SIEMPRE","EXTREMO",IF(BH17="CATASTRÓFICO","EXTREMO",IF(BI17="12M","EXTREMO",IF(BI17="12A","ALTO",IF(BI17=4,"ALTO",IF(BI17=8,"ALTO",IF(BI17=9,"ALTO",IF(BI17=6,"MODERADO",IF(BI17=3,"MODERADO","EXTREMO"))))))))))</f>
        <v>EXTREMO</v>
      </c>
      <c r="BK17" s="174" t="s">
        <v>369</v>
      </c>
      <c r="BL17" s="63">
        <v>0</v>
      </c>
      <c r="BM17" s="63">
        <v>0</v>
      </c>
      <c r="BN17" s="63">
        <v>0</v>
      </c>
      <c r="BO17" s="115"/>
      <c r="BP17" s="117"/>
    </row>
    <row r="18" spans="1:68" ht="138" x14ac:dyDescent="0.3">
      <c r="A18" s="243"/>
      <c r="B18" s="30" t="s">
        <v>384</v>
      </c>
      <c r="C18" s="570"/>
      <c r="D18" s="255"/>
      <c r="E18" s="255"/>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150" t="s">
        <v>368</v>
      </c>
      <c r="AL18" s="20" t="s">
        <v>87</v>
      </c>
      <c r="AM18" s="21">
        <f t="shared" si="0"/>
        <v>15</v>
      </c>
      <c r="AN18" s="20" t="s">
        <v>94</v>
      </c>
      <c r="AO18" s="21">
        <f t="shared" si="1"/>
        <v>15</v>
      </c>
      <c r="AP18" s="20" t="s">
        <v>88</v>
      </c>
      <c r="AQ18" s="21">
        <f t="shared" si="2"/>
        <v>15</v>
      </c>
      <c r="AR18" s="20" t="s">
        <v>89</v>
      </c>
      <c r="AS18" s="21">
        <f t="shared" si="3"/>
        <v>15</v>
      </c>
      <c r="AT18" s="20" t="s">
        <v>90</v>
      </c>
      <c r="AU18" s="21">
        <f t="shared" si="4"/>
        <v>15</v>
      </c>
      <c r="AV18" s="20" t="s">
        <v>92</v>
      </c>
      <c r="AW18" s="21">
        <f t="shared" si="5"/>
        <v>10</v>
      </c>
      <c r="AX18" s="22" t="s">
        <v>91</v>
      </c>
      <c r="AY18" s="21">
        <f t="shared" si="6"/>
        <v>15</v>
      </c>
      <c r="AZ18" s="20" t="str">
        <f t="shared" si="7"/>
        <v>Fuerte</v>
      </c>
      <c r="BA18" s="20">
        <f t="shared" si="8"/>
        <v>100</v>
      </c>
      <c r="BB18" s="20" t="s">
        <v>39</v>
      </c>
      <c r="BC18" s="20" t="str">
        <f t="shared" si="9"/>
        <v>Fuerte</v>
      </c>
      <c r="BD18" s="24" t="str">
        <f t="shared" si="10"/>
        <v>Fuerte</v>
      </c>
      <c r="BE18" s="24">
        <f t="shared" si="11"/>
        <v>2</v>
      </c>
      <c r="BF18" s="247"/>
      <c r="BG18" s="243"/>
      <c r="BH18" s="243"/>
      <c r="BI18" s="243"/>
      <c r="BJ18" s="259"/>
      <c r="BK18" s="174" t="s">
        <v>370</v>
      </c>
      <c r="BL18" s="63">
        <v>0</v>
      </c>
      <c r="BM18" s="63">
        <v>0</v>
      </c>
      <c r="BN18" s="63">
        <v>0</v>
      </c>
      <c r="BO18" s="115"/>
      <c r="BP18" s="117"/>
    </row>
    <row r="19" spans="1:68" ht="15.6" x14ac:dyDescent="0.3">
      <c r="A19" s="5"/>
      <c r="B19" s="232" t="s">
        <v>106</v>
      </c>
      <c r="C19" s="233"/>
      <c r="D19" s="233"/>
      <c r="E19" s="234"/>
      <c r="F19" s="5"/>
      <c r="G19" s="5"/>
      <c r="H19" s="5"/>
      <c r="I19" s="5"/>
      <c r="J19" s="5"/>
      <c r="K19" s="31"/>
      <c r="L19" s="32"/>
      <c r="M19" s="5"/>
      <c r="N19" s="5"/>
      <c r="O19" s="35"/>
      <c r="P19" s="35"/>
      <c r="Q19" s="35"/>
      <c r="R19" s="35"/>
      <c r="S19" s="5"/>
      <c r="T19" s="5"/>
      <c r="U19" s="5"/>
      <c r="V19" s="5"/>
      <c r="W19" s="5"/>
      <c r="X19" s="5"/>
      <c r="Y19" s="5"/>
      <c r="Z19" s="5"/>
      <c r="AA19" s="5"/>
      <c r="AB19" s="5"/>
      <c r="AC19" s="5"/>
      <c r="AD19" s="5"/>
      <c r="AE19" s="5"/>
      <c r="AF19" s="5"/>
      <c r="AG19" s="33"/>
      <c r="AH19" s="589"/>
      <c r="AI19" s="5"/>
      <c r="AJ19" s="5"/>
      <c r="AK19" s="118"/>
      <c r="AL19" s="5"/>
      <c r="AM19" s="34"/>
      <c r="AN19" s="5"/>
      <c r="AO19" s="34"/>
      <c r="AP19" s="5"/>
      <c r="AQ19" s="34"/>
      <c r="AR19" s="5"/>
      <c r="AS19" s="34"/>
      <c r="AT19" s="5"/>
      <c r="AU19" s="34"/>
      <c r="AV19" s="5"/>
      <c r="AW19" s="34"/>
      <c r="AX19" s="5"/>
      <c r="AY19" s="34"/>
      <c r="AZ19" s="5"/>
      <c r="BA19" s="34"/>
      <c r="BB19" s="34"/>
      <c r="BC19" s="5"/>
      <c r="BD19" s="5"/>
      <c r="BE19" s="5"/>
      <c r="BF19" s="5"/>
      <c r="BG19" s="5"/>
      <c r="BH19" s="5"/>
      <c r="BI19" s="5"/>
      <c r="BJ19" s="5"/>
      <c r="BK19" s="5"/>
    </row>
    <row r="20" spans="1:68" ht="14.4" x14ac:dyDescent="0.3">
      <c r="A20" s="5"/>
      <c r="B20" s="38" t="s">
        <v>107</v>
      </c>
      <c r="C20" s="38" t="s">
        <v>108</v>
      </c>
      <c r="D20" s="232" t="s">
        <v>109</v>
      </c>
      <c r="E20" s="234"/>
      <c r="F20" s="5"/>
      <c r="G20" s="5"/>
      <c r="H20" s="5"/>
      <c r="I20" s="5"/>
      <c r="J20" s="5"/>
      <c r="K20" s="31"/>
      <c r="L20" s="32"/>
      <c r="M20" s="5"/>
      <c r="N20" s="5"/>
      <c r="O20" s="37"/>
      <c r="P20" s="37"/>
      <c r="Q20" s="37"/>
      <c r="R20" s="37"/>
      <c r="S20" s="5"/>
      <c r="T20" s="5"/>
      <c r="U20" s="5"/>
      <c r="V20" s="5"/>
      <c r="W20" s="5"/>
      <c r="X20" s="5"/>
      <c r="Y20" s="5"/>
      <c r="Z20" s="5"/>
      <c r="AA20" s="5"/>
      <c r="AB20" s="5"/>
      <c r="AC20" s="5"/>
      <c r="AD20" s="5"/>
      <c r="AE20" s="5"/>
      <c r="AF20" s="5"/>
      <c r="AG20" s="33"/>
      <c r="AH20" s="287"/>
      <c r="AI20" s="5"/>
      <c r="AJ20" s="5"/>
      <c r="AK20" s="118"/>
      <c r="AL20" s="5"/>
      <c r="AM20" s="34"/>
      <c r="AN20" s="5"/>
      <c r="AO20" s="34"/>
      <c r="AP20" s="5"/>
      <c r="AQ20" s="34"/>
      <c r="AR20" s="5"/>
      <c r="AS20" s="34"/>
      <c r="AT20" s="5"/>
      <c r="AU20" s="34"/>
      <c r="AV20" s="5"/>
      <c r="AW20" s="34"/>
      <c r="AX20" s="5"/>
      <c r="AY20" s="34"/>
      <c r="AZ20" s="5"/>
      <c r="BA20" s="34"/>
      <c r="BB20" s="34"/>
      <c r="BC20" s="5"/>
      <c r="BD20" s="5"/>
      <c r="BE20" s="5"/>
      <c r="BF20" s="5"/>
      <c r="BG20" s="5"/>
      <c r="BH20" s="5"/>
      <c r="BI20" s="5"/>
      <c r="BJ20" s="5"/>
      <c r="BK20" s="5"/>
    </row>
    <row r="21" spans="1:68" ht="14.4" x14ac:dyDescent="0.3">
      <c r="A21" s="5"/>
      <c r="B21" s="40" t="s">
        <v>166</v>
      </c>
      <c r="C21" s="41" t="s">
        <v>157</v>
      </c>
      <c r="D21" s="235" t="s">
        <v>137</v>
      </c>
      <c r="E21" s="234"/>
      <c r="F21" s="5"/>
      <c r="G21" s="5"/>
      <c r="H21" s="5"/>
      <c r="I21" s="5"/>
      <c r="J21" s="5"/>
      <c r="K21" s="31"/>
      <c r="L21" s="32"/>
      <c r="M21" s="5"/>
      <c r="N21" s="5"/>
      <c r="O21" s="37"/>
      <c r="P21" s="37"/>
      <c r="Q21" s="39"/>
      <c r="R21" s="39"/>
      <c r="S21" s="5"/>
      <c r="T21" s="5"/>
      <c r="U21" s="5"/>
      <c r="V21" s="5"/>
      <c r="W21" s="5"/>
      <c r="X21" s="5"/>
      <c r="Y21" s="5"/>
      <c r="Z21" s="5"/>
      <c r="AA21" s="5"/>
      <c r="AB21" s="5"/>
      <c r="AC21" s="5"/>
      <c r="AD21" s="5"/>
      <c r="AE21" s="5"/>
      <c r="AF21" s="5"/>
      <c r="AG21" s="33"/>
      <c r="AH21" s="589"/>
      <c r="AI21" s="5"/>
      <c r="AJ21" s="5"/>
      <c r="AK21" s="118"/>
      <c r="AL21" s="5"/>
      <c r="AM21" s="34"/>
      <c r="AN21" s="5"/>
      <c r="AO21" s="34"/>
      <c r="AP21" s="5"/>
      <c r="AQ21" s="34"/>
      <c r="AR21" s="5"/>
      <c r="AS21" s="34"/>
      <c r="AT21" s="5"/>
      <c r="AU21" s="34"/>
      <c r="AV21" s="5"/>
      <c r="AW21" s="34"/>
      <c r="AX21" s="5"/>
      <c r="AY21" s="34"/>
      <c r="AZ21" s="5"/>
      <c r="BA21" s="34"/>
      <c r="BB21" s="34"/>
      <c r="BC21" s="5"/>
      <c r="BD21" s="5"/>
      <c r="BE21" s="5"/>
      <c r="BF21" s="5"/>
      <c r="BG21" s="5"/>
      <c r="BH21" s="5"/>
      <c r="BI21" s="5"/>
      <c r="BJ21" s="5"/>
      <c r="BK21" s="5"/>
    </row>
    <row r="22" spans="1:68" x14ac:dyDescent="0.3">
      <c r="A22" s="5"/>
      <c r="B22" s="40" t="s">
        <v>196</v>
      </c>
      <c r="C22" s="41" t="s">
        <v>157</v>
      </c>
      <c r="D22" s="235" t="s">
        <v>191</v>
      </c>
      <c r="E22" s="234"/>
      <c r="F22" s="5"/>
      <c r="G22" s="5"/>
      <c r="H22" s="5"/>
      <c r="I22" s="5"/>
      <c r="J22" s="5"/>
      <c r="K22" s="31"/>
      <c r="L22" s="32"/>
      <c r="M22" s="5"/>
      <c r="N22" s="5"/>
      <c r="O22" s="43"/>
      <c r="P22" s="37"/>
      <c r="Q22" s="37"/>
      <c r="R22" s="44"/>
      <c r="S22" s="5"/>
      <c r="T22" s="5"/>
      <c r="U22" s="5"/>
      <c r="V22" s="5"/>
      <c r="W22" s="5"/>
      <c r="X22" s="5"/>
      <c r="Y22" s="5"/>
      <c r="Z22" s="5"/>
      <c r="AA22" s="5"/>
      <c r="AB22" s="5"/>
      <c r="AC22" s="5"/>
      <c r="AD22" s="5"/>
      <c r="AE22" s="5"/>
      <c r="AF22" s="5"/>
      <c r="AG22" s="33"/>
      <c r="AH22" s="287"/>
      <c r="AI22" s="5"/>
      <c r="AJ22" s="5"/>
      <c r="AK22" s="118"/>
      <c r="AL22" s="5"/>
      <c r="AM22" s="34"/>
      <c r="AN22" s="5"/>
      <c r="AO22" s="34"/>
      <c r="AP22" s="5"/>
      <c r="AQ22" s="34"/>
      <c r="AR22" s="5"/>
      <c r="AS22" s="34"/>
      <c r="AT22" s="5"/>
      <c r="AU22" s="34"/>
      <c r="AV22" s="5"/>
      <c r="AW22" s="34"/>
      <c r="AX22" s="5"/>
      <c r="AY22" s="34"/>
      <c r="AZ22" s="5"/>
      <c r="BA22" s="34"/>
      <c r="BB22" s="34"/>
      <c r="BC22" s="5"/>
      <c r="BD22" s="5"/>
      <c r="BE22" s="5"/>
      <c r="BF22" s="5"/>
      <c r="BG22" s="5"/>
      <c r="BH22" s="5"/>
      <c r="BI22" s="5"/>
      <c r="BJ22" s="5"/>
      <c r="BK22" s="5"/>
    </row>
    <row r="23" spans="1:68" x14ac:dyDescent="0.3">
      <c r="A23" s="5"/>
      <c r="B23" s="40" t="s">
        <v>192</v>
      </c>
      <c r="C23" s="41" t="s">
        <v>157</v>
      </c>
      <c r="D23" s="235" t="s">
        <v>193</v>
      </c>
      <c r="E23" s="234"/>
      <c r="F23" s="5"/>
      <c r="G23" s="5"/>
      <c r="H23" s="5"/>
      <c r="I23" s="5"/>
      <c r="J23" s="5"/>
      <c r="K23" s="31"/>
      <c r="L23" s="32"/>
      <c r="M23" s="5"/>
      <c r="N23" s="5"/>
      <c r="O23" s="43"/>
      <c r="P23" s="37"/>
      <c r="Q23" s="37"/>
      <c r="R23" s="44"/>
      <c r="S23" s="5"/>
      <c r="T23" s="5"/>
      <c r="U23" s="5"/>
      <c r="V23" s="5"/>
      <c r="W23" s="5"/>
      <c r="X23" s="5"/>
      <c r="Y23" s="5"/>
      <c r="Z23" s="5"/>
      <c r="AA23" s="5"/>
      <c r="AB23" s="5"/>
      <c r="AC23" s="5"/>
      <c r="AD23" s="5"/>
      <c r="AE23" s="5"/>
      <c r="AF23" s="5"/>
      <c r="AG23" s="33"/>
      <c r="AH23" s="589"/>
      <c r="AI23" s="5"/>
      <c r="AJ23" s="5"/>
      <c r="AK23" s="118"/>
      <c r="AL23" s="5"/>
      <c r="AM23" s="34"/>
      <c r="AN23" s="5"/>
      <c r="AO23" s="34"/>
      <c r="AP23" s="5"/>
      <c r="AQ23" s="34"/>
      <c r="AR23" s="5"/>
      <c r="AS23" s="34"/>
      <c r="AT23" s="5"/>
      <c r="AU23" s="34"/>
      <c r="AV23" s="5"/>
      <c r="AW23" s="34"/>
      <c r="AX23" s="5"/>
      <c r="AY23" s="34"/>
      <c r="AZ23" s="5"/>
      <c r="BA23" s="34"/>
      <c r="BB23" s="34"/>
      <c r="BC23" s="5"/>
      <c r="BD23" s="5"/>
      <c r="BE23" s="5"/>
      <c r="BF23" s="5"/>
      <c r="BG23" s="5"/>
      <c r="BH23" s="5"/>
      <c r="BI23" s="5"/>
      <c r="BJ23" s="5"/>
      <c r="BK23" s="5"/>
    </row>
    <row r="24" spans="1:68" x14ac:dyDescent="0.3">
      <c r="A24" s="5"/>
      <c r="B24" s="40" t="s">
        <v>195</v>
      </c>
      <c r="C24" s="41" t="s">
        <v>157</v>
      </c>
      <c r="D24" s="235" t="s">
        <v>194</v>
      </c>
      <c r="E24" s="234"/>
      <c r="F24" s="5"/>
      <c r="G24" s="5"/>
      <c r="H24" s="5"/>
      <c r="I24" s="5"/>
      <c r="J24" s="5"/>
      <c r="K24" s="31"/>
      <c r="L24" s="32"/>
      <c r="M24" s="5"/>
      <c r="N24" s="5"/>
      <c r="O24" s="43"/>
      <c r="P24" s="5"/>
      <c r="Q24" s="37"/>
      <c r="R24" s="44"/>
      <c r="S24" s="5"/>
      <c r="T24" s="5"/>
      <c r="U24" s="5"/>
      <c r="V24" s="5"/>
      <c r="W24" s="5"/>
      <c r="X24" s="5"/>
      <c r="Y24" s="5"/>
      <c r="Z24" s="5"/>
      <c r="AA24" s="5"/>
      <c r="AB24" s="5"/>
      <c r="AC24" s="5"/>
      <c r="AD24" s="5"/>
      <c r="AE24" s="5"/>
      <c r="AF24" s="5"/>
      <c r="AG24" s="33"/>
      <c r="AH24" s="287"/>
      <c r="AI24" s="5"/>
      <c r="AJ24" s="5"/>
      <c r="AK24" s="118"/>
      <c r="AL24" s="5"/>
      <c r="AM24" s="34"/>
      <c r="AN24" s="5"/>
      <c r="AO24" s="34"/>
      <c r="AP24" s="5"/>
      <c r="AQ24" s="34"/>
      <c r="AR24" s="5"/>
      <c r="AS24" s="34"/>
      <c r="AT24" s="5"/>
      <c r="AU24" s="34"/>
      <c r="AV24" s="5"/>
      <c r="AW24" s="34"/>
      <c r="AX24" s="5"/>
      <c r="AY24" s="34"/>
      <c r="AZ24" s="5"/>
      <c r="BA24" s="34"/>
      <c r="BB24" s="34"/>
      <c r="BC24" s="5"/>
      <c r="BD24" s="5"/>
      <c r="BE24" s="5"/>
      <c r="BF24" s="5"/>
      <c r="BG24" s="5"/>
      <c r="BH24" s="5"/>
      <c r="BI24" s="5"/>
      <c r="BJ24" s="5"/>
      <c r="BK24" s="5"/>
    </row>
    <row r="25" spans="1:68" x14ac:dyDescent="0.3">
      <c r="A25" s="5"/>
      <c r="E25" s="45"/>
      <c r="F25" s="5"/>
      <c r="G25" s="5"/>
      <c r="H25" s="5"/>
      <c r="I25" s="5"/>
      <c r="J25" s="5"/>
      <c r="K25" s="31"/>
      <c r="L25" s="32"/>
      <c r="M25" s="5"/>
      <c r="N25" s="5"/>
      <c r="O25" s="43"/>
      <c r="P25" s="5"/>
      <c r="Q25" s="37"/>
      <c r="R25" s="44"/>
      <c r="S25" s="5"/>
      <c r="T25" s="5"/>
      <c r="U25" s="5"/>
      <c r="V25" s="5"/>
      <c r="W25" s="5"/>
      <c r="X25" s="5"/>
      <c r="Y25" s="5"/>
      <c r="Z25" s="5"/>
      <c r="AA25" s="5"/>
      <c r="AB25" s="5"/>
      <c r="AC25" s="5"/>
      <c r="AD25" s="5"/>
      <c r="AE25" s="5"/>
      <c r="AF25" s="5"/>
      <c r="AG25" s="33"/>
      <c r="AH25" s="287"/>
      <c r="AI25" s="5"/>
      <c r="AJ25" s="5"/>
      <c r="AK25" s="118"/>
      <c r="AL25" s="5"/>
      <c r="AM25" s="34"/>
      <c r="AN25" s="5"/>
      <c r="AO25" s="34"/>
      <c r="AP25" s="5"/>
      <c r="AQ25" s="34"/>
      <c r="AR25" s="5"/>
      <c r="AS25" s="34"/>
      <c r="AT25" s="5"/>
      <c r="AU25" s="34"/>
      <c r="AV25" s="5"/>
      <c r="AW25" s="34"/>
      <c r="AX25" s="5"/>
      <c r="AY25" s="34"/>
      <c r="AZ25" s="5"/>
      <c r="BA25" s="34"/>
      <c r="BB25" s="34"/>
      <c r="BC25" s="5"/>
      <c r="BD25" s="5"/>
      <c r="BE25" s="5"/>
      <c r="BF25" s="5"/>
      <c r="BG25" s="5"/>
      <c r="BH25" s="5"/>
      <c r="BI25" s="5"/>
      <c r="BJ25" s="5"/>
      <c r="BK25" s="5"/>
    </row>
    <row r="26" spans="1:68" x14ac:dyDescent="0.3">
      <c r="A26" s="5"/>
      <c r="B26" s="232" t="s">
        <v>113</v>
      </c>
      <c r="C26" s="233"/>
      <c r="D26" s="233"/>
      <c r="E26" s="234"/>
      <c r="F26" s="5"/>
      <c r="G26" s="5"/>
      <c r="H26" s="5"/>
      <c r="I26" s="5"/>
      <c r="J26" s="5"/>
      <c r="K26" s="31"/>
      <c r="L26" s="32"/>
      <c r="M26" s="5"/>
      <c r="N26" s="5"/>
      <c r="O26" s="43"/>
      <c r="P26" s="5"/>
      <c r="Q26" s="37"/>
      <c r="R26" s="44"/>
      <c r="S26" s="5"/>
      <c r="T26" s="5"/>
      <c r="U26" s="5"/>
      <c r="V26" s="5"/>
      <c r="W26" s="5"/>
      <c r="X26" s="5"/>
      <c r="Y26" s="5"/>
      <c r="Z26" s="5"/>
      <c r="AA26" s="5"/>
      <c r="AB26" s="5"/>
      <c r="AC26" s="5"/>
      <c r="AD26" s="5"/>
      <c r="AE26" s="5"/>
      <c r="AF26" s="5"/>
      <c r="AG26" s="33"/>
      <c r="AH26" s="32"/>
      <c r="AI26" s="5"/>
      <c r="AJ26" s="5"/>
      <c r="AK26" s="118"/>
      <c r="AL26" s="5"/>
      <c r="AM26" s="34"/>
      <c r="AN26" s="5"/>
      <c r="AO26" s="34"/>
      <c r="AP26" s="5"/>
      <c r="AQ26" s="34"/>
      <c r="AR26" s="5"/>
      <c r="AS26" s="34"/>
      <c r="AT26" s="5"/>
      <c r="AU26" s="34"/>
      <c r="AV26" s="5"/>
      <c r="AW26" s="34"/>
      <c r="AX26" s="5"/>
      <c r="AY26" s="34"/>
      <c r="AZ26" s="5"/>
      <c r="BA26" s="34"/>
      <c r="BB26" s="34"/>
      <c r="BC26" s="5"/>
      <c r="BD26" s="5"/>
      <c r="BE26" s="5"/>
      <c r="BF26" s="5"/>
      <c r="BG26" s="5"/>
      <c r="BH26" s="5"/>
      <c r="BI26" s="5"/>
      <c r="BJ26" s="5"/>
      <c r="BK26" s="5"/>
    </row>
    <row r="27" spans="1:68" x14ac:dyDescent="0.3">
      <c r="A27" s="5"/>
      <c r="B27" s="38" t="s">
        <v>107</v>
      </c>
      <c r="C27" s="38" t="s">
        <v>108</v>
      </c>
      <c r="D27" s="232" t="s">
        <v>109</v>
      </c>
      <c r="E27" s="234"/>
      <c r="F27" s="5"/>
      <c r="G27" s="5"/>
      <c r="H27" s="5"/>
      <c r="I27" s="5"/>
      <c r="J27" s="5"/>
      <c r="K27" s="31"/>
      <c r="L27" s="32"/>
      <c r="M27" s="5"/>
      <c r="N27" s="5"/>
      <c r="O27" s="43"/>
      <c r="P27" s="37"/>
      <c r="Q27" s="37"/>
      <c r="R27" s="44"/>
      <c r="S27" s="5"/>
      <c r="T27" s="5"/>
      <c r="U27" s="5"/>
      <c r="V27" s="5"/>
      <c r="W27" s="5"/>
      <c r="X27" s="5"/>
      <c r="Y27" s="5"/>
      <c r="Z27" s="5"/>
      <c r="AA27" s="5"/>
      <c r="AB27" s="5"/>
      <c r="AC27" s="5"/>
      <c r="AD27" s="5"/>
      <c r="AE27" s="5"/>
      <c r="AF27" s="5"/>
      <c r="AG27" s="33"/>
      <c r="AH27" s="32"/>
      <c r="AI27" s="5"/>
      <c r="AJ27" s="5"/>
      <c r="AK27" s="118"/>
      <c r="AL27" s="5"/>
      <c r="AM27" s="34"/>
      <c r="AN27" s="5"/>
      <c r="AO27" s="34"/>
      <c r="AP27" s="5"/>
      <c r="AQ27" s="34"/>
      <c r="AR27" s="5"/>
      <c r="AS27" s="34"/>
      <c r="AT27" s="5"/>
      <c r="AU27" s="34"/>
      <c r="AV27" s="5"/>
      <c r="AW27" s="34"/>
      <c r="AX27" s="5"/>
      <c r="AY27" s="34"/>
      <c r="AZ27" s="5"/>
      <c r="BA27" s="34"/>
      <c r="BB27" s="34"/>
      <c r="BC27" s="5"/>
      <c r="BD27" s="5"/>
      <c r="BE27" s="5"/>
      <c r="BF27" s="5"/>
      <c r="BG27" s="5"/>
      <c r="BH27" s="5"/>
      <c r="BI27" s="5"/>
      <c r="BJ27" s="5"/>
      <c r="BK27" s="5"/>
    </row>
    <row r="28" spans="1:68" x14ac:dyDescent="0.3">
      <c r="A28" s="5"/>
      <c r="B28" s="40" t="str">
        <f>+'[2]Gestión documental'!B22</f>
        <v>Diana Espinosa Calderòn</v>
      </c>
      <c r="C28" s="41" t="s">
        <v>114</v>
      </c>
      <c r="D28" s="235" t="s">
        <v>115</v>
      </c>
      <c r="E28" s="234"/>
      <c r="F28" s="5"/>
      <c r="G28" s="5"/>
      <c r="H28" s="5"/>
      <c r="I28" s="5"/>
      <c r="J28" s="5"/>
      <c r="K28" s="31"/>
      <c r="L28" s="32"/>
      <c r="M28" s="5"/>
      <c r="N28" s="5"/>
      <c r="O28" s="43"/>
      <c r="P28" s="37"/>
      <c r="Q28" s="37"/>
      <c r="R28" s="44"/>
      <c r="S28" s="5"/>
      <c r="T28" s="5"/>
      <c r="U28" s="5"/>
      <c r="V28" s="5"/>
      <c r="W28" s="5"/>
      <c r="X28" s="5"/>
      <c r="Y28" s="5"/>
      <c r="Z28" s="5"/>
      <c r="AA28" s="5"/>
      <c r="AB28" s="5"/>
      <c r="AC28" s="5"/>
      <c r="AD28" s="5"/>
      <c r="AE28" s="5"/>
      <c r="AF28" s="5"/>
      <c r="AG28" s="33"/>
      <c r="AH28" s="32"/>
      <c r="AI28" s="5"/>
      <c r="AJ28" s="5"/>
      <c r="AK28" s="118"/>
      <c r="AL28" s="5"/>
      <c r="AM28" s="34"/>
      <c r="AN28" s="5"/>
      <c r="AO28" s="34"/>
      <c r="AP28" s="5"/>
      <c r="AQ28" s="34"/>
      <c r="AR28" s="5"/>
      <c r="AS28" s="34"/>
      <c r="AT28" s="5"/>
      <c r="AU28" s="34"/>
      <c r="AV28" s="5"/>
      <c r="AW28" s="34"/>
      <c r="AX28" s="5"/>
      <c r="AY28" s="34"/>
      <c r="AZ28" s="5"/>
      <c r="BA28" s="34"/>
      <c r="BB28" s="34"/>
      <c r="BC28" s="5"/>
      <c r="BD28" s="5"/>
      <c r="BE28" s="5"/>
      <c r="BF28" s="5"/>
      <c r="BG28" s="5"/>
      <c r="BH28" s="5"/>
      <c r="BI28" s="5"/>
      <c r="BJ28" s="5"/>
      <c r="BK28" s="5"/>
    </row>
    <row r="31" spans="1:68" ht="14.4" x14ac:dyDescent="0.3">
      <c r="B31" s="232" t="s">
        <v>116</v>
      </c>
      <c r="C31" s="233"/>
      <c r="D31" s="233"/>
      <c r="E31" s="234"/>
    </row>
    <row r="32" spans="1:68" ht="14.4" x14ac:dyDescent="0.3">
      <c r="B32" s="38" t="s">
        <v>107</v>
      </c>
      <c r="C32" s="38" t="s">
        <v>108</v>
      </c>
      <c r="D32" s="232" t="s">
        <v>109</v>
      </c>
      <c r="E32" s="234"/>
    </row>
    <row r="33" spans="2:5" ht="14.4" x14ac:dyDescent="0.3">
      <c r="B33" s="47" t="str">
        <f>+'[2]Gestión documental'!B27</f>
        <v>Karolin Saldarriaga Angulo</v>
      </c>
      <c r="C33" s="41" t="s">
        <v>114</v>
      </c>
      <c r="D33" s="235" t="s">
        <v>117</v>
      </c>
      <c r="E33" s="234"/>
    </row>
    <row r="34" spans="2:5" ht="14.4" x14ac:dyDescent="0.3">
      <c r="B34" s="2"/>
      <c r="C34" s="2"/>
      <c r="D34" s="5"/>
      <c r="E34" s="2"/>
    </row>
    <row r="35" spans="2:5" ht="14.4" x14ac:dyDescent="0.3">
      <c r="B35" s="232" t="s">
        <v>118</v>
      </c>
      <c r="C35" s="233"/>
      <c r="D35" s="233"/>
      <c r="E35" s="234"/>
    </row>
    <row r="36" spans="2:5" ht="14.4" x14ac:dyDescent="0.3">
      <c r="B36" s="245" t="s">
        <v>119</v>
      </c>
      <c r="C36" s="233"/>
      <c r="D36" s="233"/>
      <c r="E36" s="234"/>
    </row>
  </sheetData>
  <mergeCells count="279">
    <mergeCell ref="BI13:BI14"/>
    <mergeCell ref="BJ13:BJ14"/>
    <mergeCell ref="BH1:BK1"/>
    <mergeCell ref="BH2:BK3"/>
    <mergeCell ref="BK15:BK16"/>
    <mergeCell ref="BJ17:BJ18"/>
    <mergeCell ref="B19:E19"/>
    <mergeCell ref="AH19:AH20"/>
    <mergeCell ref="D20:E20"/>
    <mergeCell ref="Q17:Q18"/>
    <mergeCell ref="R17:R18"/>
    <mergeCell ref="S17:S18"/>
    <mergeCell ref="H17:H18"/>
    <mergeCell ref="I17:I18"/>
    <mergeCell ref="J17:J18"/>
    <mergeCell ref="K17:K18"/>
    <mergeCell ref="L17:L18"/>
    <mergeCell ref="M17:M18"/>
    <mergeCell ref="T17:T18"/>
    <mergeCell ref="U17:U18"/>
    <mergeCell ref="V17:V18"/>
    <mergeCell ref="Z15:Z16"/>
    <mergeCell ref="AA15:AA16"/>
    <mergeCell ref="AB15:AB16"/>
    <mergeCell ref="D21:E21"/>
    <mergeCell ref="AH21:AH22"/>
    <mergeCell ref="D22:E22"/>
    <mergeCell ref="BG17:BG18"/>
    <mergeCell ref="BH17:BH18"/>
    <mergeCell ref="BI17:BI18"/>
    <mergeCell ref="Z17:Z18"/>
    <mergeCell ref="AA17:AA18"/>
    <mergeCell ref="AB17:AB18"/>
    <mergeCell ref="AC17:AC18"/>
    <mergeCell ref="AD17:AD18"/>
    <mergeCell ref="AE17:AE18"/>
    <mergeCell ref="AF17:AF18"/>
    <mergeCell ref="AG17:AG18"/>
    <mergeCell ref="AH17:AH18"/>
    <mergeCell ref="AI17:AI18"/>
    <mergeCell ref="AJ17:AJ18"/>
    <mergeCell ref="BF17:BF18"/>
    <mergeCell ref="W17:W18"/>
    <mergeCell ref="X17:X18"/>
    <mergeCell ref="Y17:Y18"/>
    <mergeCell ref="N17:N18"/>
    <mergeCell ref="O17:O18"/>
    <mergeCell ref="P17:P18"/>
    <mergeCell ref="D32:E32"/>
    <mergeCell ref="D33:E33"/>
    <mergeCell ref="B35:E35"/>
    <mergeCell ref="B36:E36"/>
    <mergeCell ref="D23:E23"/>
    <mergeCell ref="AH23:AH25"/>
    <mergeCell ref="D24:E24"/>
    <mergeCell ref="B26:E26"/>
    <mergeCell ref="D27:E27"/>
    <mergeCell ref="D28:E28"/>
    <mergeCell ref="B31:E31"/>
    <mergeCell ref="A17:A18"/>
    <mergeCell ref="C17:C18"/>
    <mergeCell ref="D17:D18"/>
    <mergeCell ref="E17:E18"/>
    <mergeCell ref="F17:F18"/>
    <mergeCell ref="G17:G18"/>
    <mergeCell ref="BI15:BI16"/>
    <mergeCell ref="BJ15:BJ16"/>
    <mergeCell ref="AE15:AE16"/>
    <mergeCell ref="AF15:AF16"/>
    <mergeCell ref="AG15:AG16"/>
    <mergeCell ref="AH15:AH16"/>
    <mergeCell ref="AI15:AI16"/>
    <mergeCell ref="AJ15:AJ16"/>
    <mergeCell ref="S15:S16"/>
    <mergeCell ref="T15:T16"/>
    <mergeCell ref="U15:U16"/>
    <mergeCell ref="V15:V16"/>
    <mergeCell ref="W15:W16"/>
    <mergeCell ref="X15:X16"/>
    <mergeCell ref="BF15:BF16"/>
    <mergeCell ref="BG15:BG16"/>
    <mergeCell ref="BH15:BH16"/>
    <mergeCell ref="Y15:Y16"/>
    <mergeCell ref="AC15:AC16"/>
    <mergeCell ref="AD15:AD16"/>
    <mergeCell ref="AK15:AK16"/>
    <mergeCell ref="A15:A16"/>
    <mergeCell ref="C15:C16"/>
    <mergeCell ref="D15:D16"/>
    <mergeCell ref="E15:E16"/>
    <mergeCell ref="F15:F16"/>
    <mergeCell ref="P15:P16"/>
    <mergeCell ref="Q15:Q16"/>
    <mergeCell ref="R15:R16"/>
    <mergeCell ref="G15:G16"/>
    <mergeCell ref="H15:H16"/>
    <mergeCell ref="I15:I16"/>
    <mergeCell ref="J15:J16"/>
    <mergeCell ref="K15:K16"/>
    <mergeCell ref="L15:L16"/>
    <mergeCell ref="M15:M16"/>
    <mergeCell ref="N15:N16"/>
    <mergeCell ref="O15:O16"/>
    <mergeCell ref="AI13:AI14"/>
    <mergeCell ref="AJ13:AJ14"/>
    <mergeCell ref="Y13:Y14"/>
    <mergeCell ref="Z13:Z14"/>
    <mergeCell ref="AA13:AA14"/>
    <mergeCell ref="AB13:AB14"/>
    <mergeCell ref="AC13:AC14"/>
    <mergeCell ref="AD13:AD14"/>
    <mergeCell ref="S13:S14"/>
    <mergeCell ref="T13:T14"/>
    <mergeCell ref="X13:X14"/>
    <mergeCell ref="AE13:AE14"/>
    <mergeCell ref="AF13:AF14"/>
    <mergeCell ref="AG13:AG14"/>
    <mergeCell ref="AH13:AH14"/>
    <mergeCell ref="G11:G12"/>
    <mergeCell ref="H11:H12"/>
    <mergeCell ref="I11:I12"/>
    <mergeCell ref="J11:J12"/>
    <mergeCell ref="K11:K12"/>
    <mergeCell ref="L11:L12"/>
    <mergeCell ref="U13:U14"/>
    <mergeCell ref="V13:V14"/>
    <mergeCell ref="W13:W14"/>
    <mergeCell ref="M13:M14"/>
    <mergeCell ref="N13:N14"/>
    <mergeCell ref="O13:O14"/>
    <mergeCell ref="P13:P14"/>
    <mergeCell ref="Q13:Q14"/>
    <mergeCell ref="R13:R14"/>
    <mergeCell ref="H13:H14"/>
    <mergeCell ref="I13:I14"/>
    <mergeCell ref="J13:J14"/>
    <mergeCell ref="K13:K14"/>
    <mergeCell ref="L13:L14"/>
    <mergeCell ref="G13:G14"/>
    <mergeCell ref="BG11:BG12"/>
    <mergeCell ref="BH11:BH12"/>
    <mergeCell ref="X11:X12"/>
    <mergeCell ref="M11:M12"/>
    <mergeCell ref="N11:N12"/>
    <mergeCell ref="O11:O12"/>
    <mergeCell ref="P11:P12"/>
    <mergeCell ref="Q11:Q12"/>
    <mergeCell ref="R11:R12"/>
    <mergeCell ref="U11:U12"/>
    <mergeCell ref="V11:V12"/>
    <mergeCell ref="W11:W12"/>
    <mergeCell ref="BF13:BF14"/>
    <mergeCell ref="BG13:BG14"/>
    <mergeCell ref="BH13:BH14"/>
    <mergeCell ref="BJ11:BJ12"/>
    <mergeCell ref="A13:A14"/>
    <mergeCell ref="C13:C14"/>
    <mergeCell ref="D13:D14"/>
    <mergeCell ref="E13:E14"/>
    <mergeCell ref="F13:F14"/>
    <mergeCell ref="AE11:AE12"/>
    <mergeCell ref="AF11:AF12"/>
    <mergeCell ref="AG11:AG12"/>
    <mergeCell ref="AH11:AH12"/>
    <mergeCell ref="AI11:AI12"/>
    <mergeCell ref="AJ11:AJ12"/>
    <mergeCell ref="Y11:Y12"/>
    <mergeCell ref="Z11:Z12"/>
    <mergeCell ref="AA11:AA12"/>
    <mergeCell ref="AB11:AB12"/>
    <mergeCell ref="AC11:AC12"/>
    <mergeCell ref="AD11:AD12"/>
    <mergeCell ref="S11:S12"/>
    <mergeCell ref="T11:T12"/>
    <mergeCell ref="BF11:BF12"/>
    <mergeCell ref="BG9:BG10"/>
    <mergeCell ref="BH9:BH10"/>
    <mergeCell ref="BI9:BI10"/>
    <mergeCell ref="BJ9:BJ10"/>
    <mergeCell ref="A11:A12"/>
    <mergeCell ref="C11:C12"/>
    <mergeCell ref="D11:D12"/>
    <mergeCell ref="E11:E12"/>
    <mergeCell ref="F11:F12"/>
    <mergeCell ref="AF9:AF10"/>
    <mergeCell ref="AG9:AG10"/>
    <mergeCell ref="AH9:AH10"/>
    <mergeCell ref="AI9:AI10"/>
    <mergeCell ref="AJ9:AJ10"/>
    <mergeCell ref="BF9:BF10"/>
    <mergeCell ref="Z9:Z10"/>
    <mergeCell ref="AA9:AA10"/>
    <mergeCell ref="AB9:AB10"/>
    <mergeCell ref="AC9:AC10"/>
    <mergeCell ref="AD9:AD10"/>
    <mergeCell ref="AE9:AE10"/>
    <mergeCell ref="T9:T10"/>
    <mergeCell ref="U9:U10"/>
    <mergeCell ref="BI11:BI12"/>
    <mergeCell ref="V9:V10"/>
    <mergeCell ref="W9:W10"/>
    <mergeCell ref="X9:X10"/>
    <mergeCell ref="Y9:Y10"/>
    <mergeCell ref="N9:N10"/>
    <mergeCell ref="O9:O10"/>
    <mergeCell ref="P9:P10"/>
    <mergeCell ref="Q9:Q10"/>
    <mergeCell ref="R9:R10"/>
    <mergeCell ref="S9:S10"/>
    <mergeCell ref="H9:H10"/>
    <mergeCell ref="I9:I10"/>
    <mergeCell ref="J9:J10"/>
    <mergeCell ref="K9:K10"/>
    <mergeCell ref="L9:L10"/>
    <mergeCell ref="M9:M10"/>
    <mergeCell ref="A9:A10"/>
    <mergeCell ref="C9:C10"/>
    <mergeCell ref="D9:D10"/>
    <mergeCell ref="E9:E10"/>
    <mergeCell ref="F9:F10"/>
    <mergeCell ref="G9:G10"/>
    <mergeCell ref="BL6:BL8"/>
    <mergeCell ref="BM6:BM8"/>
    <mergeCell ref="AI6:AJ8"/>
    <mergeCell ref="AK6:AK8"/>
    <mergeCell ref="AL6:AY6"/>
    <mergeCell ref="AZ6:BA8"/>
    <mergeCell ref="BB6:BC8"/>
    <mergeCell ref="BD6:BE8"/>
    <mergeCell ref="AN7:AO7"/>
    <mergeCell ref="AP7:AQ7"/>
    <mergeCell ref="AR7:AS7"/>
    <mergeCell ref="AT7:AU7"/>
    <mergeCell ref="AV7:AW7"/>
    <mergeCell ref="AX7:AY7"/>
    <mergeCell ref="AL8:AM8"/>
    <mergeCell ref="AN8:AO8"/>
    <mergeCell ref="AP8:AQ8"/>
    <mergeCell ref="AR8:AS8"/>
    <mergeCell ref="AT8:AU8"/>
    <mergeCell ref="AV8:AW8"/>
    <mergeCell ref="AX8:AY8"/>
    <mergeCell ref="BK6:BK8"/>
    <mergeCell ref="BB1:BC3"/>
    <mergeCell ref="BD1:BG3"/>
    <mergeCell ref="MF5:MK5"/>
    <mergeCell ref="A6:A8"/>
    <mergeCell ref="B6:B8"/>
    <mergeCell ref="C6:C8"/>
    <mergeCell ref="D6:D8"/>
    <mergeCell ref="E6:E8"/>
    <mergeCell ref="F6:J6"/>
    <mergeCell ref="K6:L6"/>
    <mergeCell ref="M6:AF6"/>
    <mergeCell ref="AG6:AH6"/>
    <mergeCell ref="A4:E5"/>
    <mergeCell ref="BL4:BP5"/>
    <mergeCell ref="F5:AJ5"/>
    <mergeCell ref="AK5:BK5"/>
    <mergeCell ref="F4:BK4"/>
    <mergeCell ref="BN6:BN8"/>
    <mergeCell ref="BO6:BO8"/>
    <mergeCell ref="BP6:BP8"/>
    <mergeCell ref="BF6:BG8"/>
    <mergeCell ref="BH6:BH8"/>
    <mergeCell ref="BI6:BJ8"/>
    <mergeCell ref="K7:K8"/>
    <mergeCell ref="AG7:AG8"/>
    <mergeCell ref="AH7:AH8"/>
    <mergeCell ref="AL7:AM7"/>
    <mergeCell ref="K2:BA2"/>
    <mergeCell ref="D3:J3"/>
    <mergeCell ref="K3:BA3"/>
    <mergeCell ref="A1:B3"/>
    <mergeCell ref="C1:C2"/>
    <mergeCell ref="D1:J2"/>
    <mergeCell ref="K1:BA1"/>
    <mergeCell ref="L7:L8"/>
    <mergeCell ref="AF7:AF8"/>
  </mergeCells>
  <conditionalFormatting sqref="K9 K11 K13:K18">
    <cfRule type="cellIs" dxfId="279" priority="41" operator="equal">
      <formula>3</formula>
    </cfRule>
    <cfRule type="cellIs" dxfId="278" priority="39" operator="equal">
      <formula>5</formula>
    </cfRule>
    <cfRule type="cellIs" dxfId="277" priority="40" operator="equal">
      <formula>4</formula>
    </cfRule>
    <cfRule type="cellIs" dxfId="276" priority="42" operator="equal">
      <formula>2</formula>
    </cfRule>
    <cfRule type="cellIs" dxfId="275" priority="43" operator="equal">
      <formula>1</formula>
    </cfRule>
  </conditionalFormatting>
  <conditionalFormatting sqref="L9 L11 L13:L18">
    <cfRule type="cellIs" dxfId="274" priority="34" operator="equal">
      <formula>"CASI SIEMPRE"</formula>
    </cfRule>
    <cfRule type="cellIs" dxfId="273" priority="35" operator="equal">
      <formula>"PROBABLE"</formula>
    </cfRule>
    <cfRule type="cellIs" dxfId="272" priority="36" operator="equal">
      <formula>"POSIBLE"</formula>
    </cfRule>
    <cfRule type="cellIs" dxfId="271" priority="37" operator="equal">
      <formula>"RARA VEZ"</formula>
    </cfRule>
    <cfRule type="cellIs" dxfId="270" priority="38" operator="equal">
      <formula>"IMPROBABLE"</formula>
    </cfRule>
  </conditionalFormatting>
  <conditionalFormatting sqref="AF9:AG9 AF11:AG11 AF13 AG13:AG18 AF15 AF17">
    <cfRule type="cellIs" dxfId="269" priority="44" operator="greaterThanOrEqual">
      <formula>12</formula>
    </cfRule>
    <cfRule type="cellIs" dxfId="268" priority="45" operator="between">
      <formula>6</formula>
      <formula>11</formula>
    </cfRule>
    <cfRule type="cellIs" dxfId="267" priority="46" operator="between">
      <formula>1</formula>
      <formula>5</formula>
    </cfRule>
  </conditionalFormatting>
  <conditionalFormatting sqref="AG9 AG11 AG13 AG15 AG17">
    <cfRule type="cellIs" dxfId="266" priority="32" operator="equal">
      <formula>5</formula>
    </cfRule>
    <cfRule type="cellIs" dxfId="265" priority="33" operator="equal">
      <formula>3</formula>
    </cfRule>
    <cfRule type="cellIs" dxfId="264" priority="31" operator="equal">
      <formula>4</formula>
    </cfRule>
  </conditionalFormatting>
  <conditionalFormatting sqref="AH9 BH9 AH11 BH11 BH13 AH13:AH18 BH15 BH17">
    <cfRule type="cellIs" dxfId="263" priority="47" operator="equal">
      <formula>"CATASTRÓFICO"</formula>
    </cfRule>
    <cfRule type="cellIs" dxfId="262" priority="48" operator="equal">
      <formula>"MAYOR"</formula>
    </cfRule>
  </conditionalFormatting>
  <conditionalFormatting sqref="AJ9:AJ18">
    <cfRule type="containsText" dxfId="261" priority="70" operator="containsText" text="ALTO">
      <formula>NOT(ISERROR(SEARCH(("ALTO"),(AJ9))))</formula>
    </cfRule>
    <cfRule type="containsText" dxfId="260" priority="71" operator="containsText" text="EXTREMO">
      <formula>NOT(ISERROR(SEARCH(("EXTREMO"),(AJ9))))</formula>
    </cfRule>
  </conditionalFormatting>
  <conditionalFormatting sqref="AM9:AM18 AO9:AO18 AQ9:AQ18 AS9:AS18 AU9:AU18 AY9:AY18">
    <cfRule type="cellIs" dxfId="259" priority="59" stopIfTrue="1" operator="equal">
      <formula>15</formula>
    </cfRule>
    <cfRule type="cellIs" dxfId="258" priority="57" stopIfTrue="1" operator="equal">
      <formula>10</formula>
    </cfRule>
    <cfRule type="cellIs" dxfId="257" priority="56" operator="equal">
      <formula>""""""</formula>
    </cfRule>
    <cfRule type="cellIs" dxfId="256" priority="58" operator="equal">
      <formula>0</formula>
    </cfRule>
  </conditionalFormatting>
  <conditionalFormatting sqref="AW9:AW18">
    <cfRule type="cellIs" dxfId="255" priority="49" operator="equal">
      <formula>""""""</formula>
    </cfRule>
    <cfRule type="cellIs" dxfId="254" priority="52" stopIfTrue="1" operator="equal">
      <formula>10</formula>
    </cfRule>
    <cfRule type="cellIs" dxfId="253" priority="51" operator="equal">
      <formula>0</formula>
    </cfRule>
    <cfRule type="cellIs" dxfId="252" priority="50" stopIfTrue="1" operator="equal">
      <formula>5</formula>
    </cfRule>
  </conditionalFormatting>
  <conditionalFormatting sqref="AZ9:AZ18 BC9:BC18">
    <cfRule type="cellIs" dxfId="251" priority="53" operator="equal">
      <formula>"DÉBIL"</formula>
    </cfRule>
    <cfRule type="cellIs" dxfId="250" priority="54" operator="equal">
      <formula>"MODERADO"</formula>
    </cfRule>
    <cfRule type="cellIs" dxfId="249" priority="55" operator="equal">
      <formula>"FUERTE"</formula>
    </cfRule>
  </conditionalFormatting>
  <conditionalFormatting sqref="BA9:BB18">
    <cfRule type="cellIs" dxfId="248" priority="60" operator="greaterThanOrEqual">
      <formula>96</formula>
    </cfRule>
    <cfRule type="cellIs" dxfId="247" priority="61" operator="between">
      <formula>86</formula>
      <formula>95</formula>
    </cfRule>
    <cfRule type="cellIs" dxfId="246" priority="62" operator="between">
      <formula>0</formula>
      <formula>85</formula>
    </cfRule>
  </conditionalFormatting>
  <conditionalFormatting sqref="BD9">
    <cfRule type="colorScale" priority="63">
      <colorScale>
        <cfvo type="min"/>
        <cfvo type="percentile" val="50"/>
        <cfvo type="max"/>
        <color rgb="FFF8696B"/>
        <color rgb="FFFFEB84"/>
        <color rgb="FF63BE7B"/>
      </colorScale>
    </cfRule>
  </conditionalFormatting>
  <conditionalFormatting sqref="BG9:BG18">
    <cfRule type="containsText" dxfId="245" priority="65" operator="containsText" text="RARA VEZ">
      <formula>NOT(ISERROR(SEARCH(("RARA VEZ"),(BG9))))</formula>
    </cfRule>
    <cfRule type="containsText" dxfId="244" priority="66" operator="containsText" text="IMPROBABLE">
      <formula>NOT(ISERROR(SEARCH(("IMPROBABLE"),(BG9))))</formula>
    </cfRule>
    <cfRule type="containsText" dxfId="243" priority="67" operator="containsText" text="POSIBLE">
      <formula>NOT(ISERROR(SEARCH(("POSIBLE"),(BG9))))</formula>
    </cfRule>
    <cfRule type="containsText" dxfId="242" priority="68" operator="containsText" text="PROBABLE">
      <formula>NOT(ISERROR(SEARCH(("PROBABLE"),(BG9))))</formula>
    </cfRule>
    <cfRule type="containsText" dxfId="241" priority="69" operator="containsText" text="CASI SIEMPRE">
      <formula>NOT(ISERROR(SEARCH(("CASI SIEMPRE"),(BG9))))</formula>
    </cfRule>
  </conditionalFormatting>
  <conditionalFormatting sqref="BH9 BH11 BH13 BH15 BH17 AJ9:AJ18 BJ9:BJ18">
    <cfRule type="containsText" dxfId="240" priority="64" operator="containsText" text="MODERADO">
      <formula>NOT(ISERROR(SEARCH(("MODERADO"),(AJ9))))</formula>
    </cfRule>
  </conditionalFormatting>
  <conditionalFormatting sqref="BJ9:BJ18">
    <cfRule type="containsText" dxfId="239" priority="72" operator="containsText" text="ALTO">
      <formula>NOT(ISERROR(SEARCH(("ALTO"),(BJ9))))</formula>
    </cfRule>
    <cfRule type="containsText" dxfId="238" priority="73" operator="containsText" text="EXTREMO">
      <formula>NOT(ISERROR(SEARCH(("EXTREMO"),(BJ9))))</formula>
    </cfRule>
  </conditionalFormatting>
  <dataValidations count="11">
    <dataValidation type="list" allowBlank="1" showErrorMessage="1" sqref="BB9:BB18" xr:uid="{6F564D41-230D-4D52-9CFF-EE7A95A22376}">
      <formula1>$MD$6:$MD$9</formula1>
    </dataValidation>
    <dataValidation type="list" allowBlank="1" showErrorMessage="1" sqref="AX9:AX18" xr:uid="{5B7A7D4C-32CE-4C7D-AFA4-1FBB92F49463}">
      <formula1>$MJ$8:$MJ$9</formula1>
    </dataValidation>
    <dataValidation type="list" allowBlank="1" showErrorMessage="1" sqref="AV9:AV18" xr:uid="{9D11B925-8407-494A-BA03-9D1341D0F18F}">
      <formula1>$MK$8:$MK$10</formula1>
    </dataValidation>
    <dataValidation type="list" allowBlank="1" showErrorMessage="1" sqref="AP9:AP18" xr:uid="{478A9D98-159F-4CA0-99A8-CEC1C6AB70B8}">
      <formula1>$MG$8:$MG$9</formula1>
    </dataValidation>
    <dataValidation type="list" allowBlank="1" showErrorMessage="1" sqref="AN9:AN18" xr:uid="{A433E73E-B7A6-4624-B600-FB2ADB823768}">
      <formula1>$MF$10:$MF$11</formula1>
    </dataValidation>
    <dataValidation type="list" allowBlank="1" showErrorMessage="1" sqref="AL9:AL18" xr:uid="{5F1067B9-107C-460C-A824-1F9F46C48590}">
      <formula1>$MF$8:$MF$9</formula1>
    </dataValidation>
    <dataValidation type="list" allowBlank="1" showErrorMessage="1" sqref="AT9:AT18" xr:uid="{C44BB7D9-24DE-44A8-83DE-D54171176C47}">
      <formula1>$MI$8:$MI$9</formula1>
    </dataValidation>
    <dataValidation type="list" allowBlank="1" showErrorMessage="1" sqref="AR9:AR18" xr:uid="{5C5520D4-F6E6-43D7-BAB2-9E2B63FE012F}">
      <formula1>$MH$8:$MH$10</formula1>
    </dataValidation>
    <dataValidation type="list" allowBlank="1" showInputMessage="1" showErrorMessage="1" prompt="ADVERTENCIA - Si marca más de una opción para el mismo riesgo, será tomad por cierta la PROBABILIDAD MÁS ALTA" sqref="F11:J11 F17:J17 F15:J15 F13:J13" xr:uid="{EB575126-1172-4B3F-A31F-687053501E87}">
      <formula1>$ML$6</formula1>
    </dataValidation>
    <dataValidation type="list" allowBlank="1" showInputMessage="1" showErrorMessage="1" prompt="ADVERTENCIA - Si marca más de un valor para un mismo riesgo, se tomará por VERDADERO el IMPACTO MÁS ALTO" sqref="M13 M17 M15" xr:uid="{610362A4-C109-40E6-A141-4A4F43A6FCC6}">
      <formula1>$ML$6</formula1>
    </dataValidation>
    <dataValidation type="list" allowBlank="1" showInputMessage="1" showErrorMessage="1" prompt="ERROR - NO ADMITE VALOR DIFERENTE AL DE LA LISTA DESPLEGABLE (X)" sqref="F9:J9 N17:AE17 N15:AE15 N13:AE13 M11:AE11 M9:AE9" xr:uid="{DF700636-B76F-4147-A53A-101D503B7E1A}">
      <formula1>$ML$6</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DFAC7-F8F6-4AEC-A02D-EF1859598F79}">
  <dimension ref="A1:MB35"/>
  <sheetViews>
    <sheetView topLeftCell="A14" workbookViewId="0">
      <selection activeCell="D22" sqref="D22:E22"/>
    </sheetView>
  </sheetViews>
  <sheetFormatPr baseColWidth="10" defaultColWidth="14" defaultRowHeight="15" customHeight="1" x14ac:dyDescent="0.3"/>
  <cols>
    <col min="1" max="1" width="3.88671875" customWidth="1"/>
    <col min="2" max="2" width="47.33203125" customWidth="1"/>
    <col min="3" max="3" width="35.21875" customWidth="1"/>
    <col min="4" max="4" width="15" customWidth="1"/>
    <col min="5" max="5" width="49.44140625" customWidth="1"/>
    <col min="6" max="10" width="6.77734375" customWidth="1"/>
    <col min="11" max="11" width="6" customWidth="1"/>
    <col min="12" max="12" width="12.33203125" customWidth="1"/>
    <col min="13" max="19" width="7.33203125" customWidth="1"/>
    <col min="20" max="20" width="10" customWidth="1"/>
    <col min="21" max="33" width="7.33203125" customWidth="1"/>
    <col min="34" max="34" width="14.5546875" customWidth="1"/>
    <col min="35" max="35" width="3.88671875" customWidth="1"/>
    <col min="36" max="36" width="13.44140625" customWidth="1"/>
    <col min="37" max="37" width="52.88671875" customWidth="1"/>
    <col min="38" max="38" width="15.5546875" hidden="1" customWidth="1"/>
    <col min="39" max="39" width="3.33203125" hidden="1" customWidth="1"/>
    <col min="40" max="40" width="15.5546875" hidden="1" customWidth="1"/>
    <col min="41" max="41" width="3.77734375" hidden="1" customWidth="1"/>
    <col min="42" max="42" width="15.5546875" hidden="1" customWidth="1"/>
    <col min="43" max="43" width="4.33203125" hidden="1" customWidth="1"/>
    <col min="44" max="44" width="15.5546875" hidden="1" customWidth="1"/>
    <col min="45" max="45" width="4.33203125" hidden="1" customWidth="1"/>
    <col min="46" max="46" width="15.5546875" hidden="1" customWidth="1"/>
    <col min="47" max="47" width="4.33203125" hidden="1" customWidth="1"/>
    <col min="48" max="48" width="15.5546875" hidden="1" customWidth="1"/>
    <col min="49" max="49" width="4.33203125" hidden="1" customWidth="1"/>
    <col min="50" max="50" width="15.5546875" hidden="1" customWidth="1"/>
    <col min="51" max="51" width="4.33203125" hidden="1" customWidth="1"/>
    <col min="52" max="52" width="13.44140625" hidden="1" customWidth="1"/>
    <col min="53" max="53" width="4.33203125" hidden="1" customWidth="1"/>
    <col min="54" max="54" width="13.44140625" hidden="1" customWidth="1"/>
    <col min="55" max="55" width="18.88671875" customWidth="1"/>
    <col min="56" max="56" width="20.5546875" customWidth="1"/>
    <col min="57" max="58" width="5.109375" customWidth="1"/>
    <col min="59" max="59" width="27.5546875" customWidth="1"/>
    <col min="60" max="60" width="15.6640625" customWidth="1"/>
    <col min="61" max="61" width="3.77734375" style="66" hidden="1" customWidth="1"/>
    <col min="62" max="62" width="15.109375" hidden="1" customWidth="1"/>
    <col min="63" max="63" width="20.6640625" customWidth="1"/>
    <col min="64" max="64" width="19.5546875" customWidth="1"/>
    <col min="65" max="66" width="15.88671875" customWidth="1"/>
    <col min="67" max="67" width="19.109375" customWidth="1"/>
    <col min="68" max="68" width="29.21875" customWidth="1"/>
    <col min="69" max="279" width="10.5546875" customWidth="1"/>
    <col min="280" max="280" width="3.88671875" customWidth="1"/>
    <col min="281" max="281" width="16.21875" customWidth="1"/>
    <col min="282" max="282" width="44" customWidth="1"/>
    <col min="283" max="283" width="34.5546875" customWidth="1"/>
    <col min="284" max="284" width="15" customWidth="1"/>
    <col min="285" max="285" width="29.5546875" customWidth="1"/>
    <col min="286" max="287" width="9.5546875" customWidth="1"/>
    <col min="288" max="288" width="3.88671875" customWidth="1"/>
    <col min="289" max="289" width="13.44140625" customWidth="1"/>
    <col min="290" max="290" width="38.33203125" customWidth="1"/>
    <col min="291" max="292" width="12.88671875" customWidth="1"/>
    <col min="293" max="293" width="13.44140625" customWidth="1"/>
    <col min="294" max="294" width="12.109375" customWidth="1"/>
    <col min="295" max="295" width="13.88671875" customWidth="1"/>
    <col min="296" max="296" width="13.33203125" customWidth="1"/>
    <col min="297" max="297" width="12.109375" customWidth="1"/>
    <col min="298" max="298" width="13.44140625" customWidth="1"/>
    <col min="299" max="300" width="12.6640625" customWidth="1"/>
    <col min="301" max="301" width="14.88671875" customWidth="1"/>
    <col min="302" max="302" width="12.33203125" customWidth="1"/>
    <col min="303" max="303" width="3.77734375" customWidth="1"/>
    <col min="304" max="304" width="15.109375" customWidth="1"/>
    <col min="305" max="305" width="9.88671875" customWidth="1"/>
    <col min="306" max="306" width="52.21875" customWidth="1"/>
    <col min="307" max="307" width="31.77734375" customWidth="1"/>
    <col min="308" max="308" width="20.6640625" customWidth="1"/>
    <col min="309" max="340" width="10.5546875" customWidth="1"/>
  </cols>
  <sheetData>
    <row r="1" spans="1:340" ht="17.399999999999999" customHeight="1" thickBot="1" x14ac:dyDescent="0.35">
      <c r="A1" s="298"/>
      <c r="B1" s="293"/>
      <c r="C1" s="299" t="s">
        <v>0</v>
      </c>
      <c r="D1" s="294" t="s">
        <v>197</v>
      </c>
      <c r="E1" s="295"/>
      <c r="F1" s="295"/>
      <c r="G1" s="295"/>
      <c r="H1" s="295"/>
      <c r="I1" s="295"/>
      <c r="J1" s="295"/>
      <c r="K1" s="525" t="s">
        <v>2</v>
      </c>
      <c r="L1" s="526"/>
      <c r="M1" s="526"/>
      <c r="N1" s="526"/>
      <c r="O1" s="526"/>
      <c r="P1" s="526"/>
      <c r="Q1" s="526"/>
      <c r="R1" s="526"/>
      <c r="S1" s="526"/>
      <c r="T1" s="526"/>
      <c r="U1" s="526"/>
      <c r="V1" s="526"/>
      <c r="W1" s="526"/>
      <c r="X1" s="526"/>
      <c r="Y1" s="526"/>
      <c r="Z1" s="526"/>
      <c r="AA1" s="526"/>
      <c r="AB1" s="526"/>
      <c r="AC1" s="526"/>
      <c r="AD1" s="526"/>
      <c r="AE1" s="526"/>
      <c r="AF1" s="526"/>
      <c r="AG1" s="526"/>
      <c r="AH1" s="526"/>
      <c r="AI1" s="526"/>
      <c r="AJ1" s="526"/>
      <c r="AK1" s="526"/>
      <c r="AL1" s="526"/>
      <c r="AM1" s="526"/>
      <c r="AN1" s="526"/>
      <c r="AO1" s="526"/>
      <c r="AP1" s="526"/>
      <c r="AQ1" s="526"/>
      <c r="AR1" s="526"/>
      <c r="AS1" s="526"/>
      <c r="AT1" s="526"/>
      <c r="AU1" s="526"/>
      <c r="AV1" s="526"/>
      <c r="AW1" s="526"/>
      <c r="AX1" s="526"/>
      <c r="AY1" s="526"/>
      <c r="AZ1" s="526"/>
      <c r="BA1" s="527"/>
      <c r="BB1" s="364" t="s">
        <v>3</v>
      </c>
      <c r="BC1" s="365"/>
      <c r="BD1" s="370" t="s">
        <v>123</v>
      </c>
      <c r="BE1" s="295"/>
      <c r="BF1" s="295"/>
      <c r="BG1" s="295"/>
      <c r="BH1" s="502" t="s">
        <v>5</v>
      </c>
      <c r="BI1" s="503"/>
      <c r="BJ1" s="503"/>
      <c r="BK1" s="504"/>
      <c r="BL1" s="48"/>
      <c r="BM1" s="48"/>
      <c r="BN1" s="48"/>
      <c r="BO1" s="48"/>
      <c r="BP1" s="48"/>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row>
    <row r="2" spans="1:340" ht="17.399999999999999" x14ac:dyDescent="0.3">
      <c r="A2" s="272"/>
      <c r="B2" s="271"/>
      <c r="C2" s="243"/>
      <c r="D2" s="301"/>
      <c r="E2" s="302"/>
      <c r="F2" s="302"/>
      <c r="G2" s="302"/>
      <c r="H2" s="302"/>
      <c r="I2" s="302"/>
      <c r="J2" s="302"/>
      <c r="K2" s="519" t="s">
        <v>414</v>
      </c>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520"/>
      <c r="BB2" s="366"/>
      <c r="BC2" s="367"/>
      <c r="BD2" s="371"/>
      <c r="BE2" s="372"/>
      <c r="BF2" s="372"/>
      <c r="BG2" s="371"/>
      <c r="BH2" s="311" t="s">
        <v>6</v>
      </c>
      <c r="BI2" s="312"/>
      <c r="BJ2" s="312"/>
      <c r="BK2" s="313"/>
      <c r="BL2" s="48"/>
      <c r="BM2" s="48"/>
      <c r="BN2" s="48"/>
      <c r="BO2" s="48"/>
      <c r="BP2" s="48"/>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row>
    <row r="3" spans="1:340" ht="73.8" customHeight="1" thickBot="1" x14ac:dyDescent="0.35">
      <c r="A3" s="259"/>
      <c r="B3" s="273"/>
      <c r="C3" s="4" t="s">
        <v>7</v>
      </c>
      <c r="D3" s="291" t="s">
        <v>396</v>
      </c>
      <c r="E3" s="233"/>
      <c r="F3" s="233"/>
      <c r="G3" s="233"/>
      <c r="H3" s="233"/>
      <c r="I3" s="233"/>
      <c r="J3" s="233"/>
      <c r="K3" s="522" t="s">
        <v>412</v>
      </c>
      <c r="L3" s="523"/>
      <c r="M3" s="523"/>
      <c r="N3" s="523"/>
      <c r="O3" s="523"/>
      <c r="P3" s="523"/>
      <c r="Q3" s="523"/>
      <c r="R3" s="523"/>
      <c r="S3" s="523"/>
      <c r="T3" s="523"/>
      <c r="U3" s="523"/>
      <c r="V3" s="523"/>
      <c r="W3" s="523"/>
      <c r="X3" s="523"/>
      <c r="Y3" s="523"/>
      <c r="Z3" s="523"/>
      <c r="AA3" s="523"/>
      <c r="AB3" s="523"/>
      <c r="AC3" s="523"/>
      <c r="AD3" s="523"/>
      <c r="AE3" s="523"/>
      <c r="AF3" s="523"/>
      <c r="AG3" s="523"/>
      <c r="AH3" s="523"/>
      <c r="AI3" s="523"/>
      <c r="AJ3" s="523"/>
      <c r="AK3" s="523"/>
      <c r="AL3" s="523"/>
      <c r="AM3" s="523"/>
      <c r="AN3" s="523"/>
      <c r="AO3" s="523"/>
      <c r="AP3" s="523"/>
      <c r="AQ3" s="523"/>
      <c r="AR3" s="523"/>
      <c r="AS3" s="523"/>
      <c r="AT3" s="523"/>
      <c r="AU3" s="523"/>
      <c r="AV3" s="523"/>
      <c r="AW3" s="523"/>
      <c r="AX3" s="523"/>
      <c r="AY3" s="523"/>
      <c r="AZ3" s="523"/>
      <c r="BA3" s="524"/>
      <c r="BB3" s="368"/>
      <c r="BC3" s="369"/>
      <c r="BD3" s="302"/>
      <c r="BE3" s="302"/>
      <c r="BF3" s="302"/>
      <c r="BG3" s="302"/>
      <c r="BH3" s="283"/>
      <c r="BI3" s="284"/>
      <c r="BJ3" s="284"/>
      <c r="BK3" s="285"/>
      <c r="BL3" s="48"/>
      <c r="BM3" s="48"/>
      <c r="BN3" s="48"/>
      <c r="BO3" s="48"/>
      <c r="BP3" s="48"/>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row>
    <row r="4" spans="1:340" ht="14.4" x14ac:dyDescent="0.3">
      <c r="A4" s="297" t="s">
        <v>10</v>
      </c>
      <c r="B4" s="292"/>
      <c r="C4" s="292"/>
      <c r="D4" s="292"/>
      <c r="E4" s="293"/>
      <c r="F4" s="315" t="s">
        <v>11</v>
      </c>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264"/>
      <c r="AH4" s="264"/>
      <c r="AI4" s="264"/>
      <c r="AJ4" s="264"/>
      <c r="AK4" s="264"/>
      <c r="AL4" s="264"/>
      <c r="AM4" s="264"/>
      <c r="AN4" s="264"/>
      <c r="AO4" s="264"/>
      <c r="AP4" s="264"/>
      <c r="AQ4" s="264"/>
      <c r="AR4" s="264"/>
      <c r="AS4" s="264"/>
      <c r="AT4" s="264"/>
      <c r="AU4" s="264"/>
      <c r="AV4" s="264"/>
      <c r="AW4" s="264"/>
      <c r="AX4" s="264"/>
      <c r="AY4" s="264"/>
      <c r="AZ4" s="264"/>
      <c r="BA4" s="264"/>
      <c r="BB4" s="264"/>
      <c r="BC4" s="264"/>
      <c r="BD4" s="264"/>
      <c r="BE4" s="264"/>
      <c r="BF4" s="264"/>
      <c r="BG4" s="264"/>
      <c r="BH4" s="264"/>
      <c r="BI4" s="264"/>
      <c r="BJ4" s="264"/>
      <c r="BK4" s="388"/>
      <c r="BL4" s="228" t="s">
        <v>12</v>
      </c>
      <c r="BM4" s="228"/>
      <c r="BN4" s="228"/>
      <c r="BO4" s="228"/>
      <c r="BP4" s="228"/>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row>
    <row r="5" spans="1:340" ht="28.2" customHeight="1" x14ac:dyDescent="0.3">
      <c r="A5" s="259"/>
      <c r="B5" s="266"/>
      <c r="C5" s="266"/>
      <c r="D5" s="266"/>
      <c r="E5" s="273"/>
      <c r="F5" s="344" t="s">
        <v>13</v>
      </c>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4"/>
      <c r="AK5" s="315" t="s">
        <v>14</v>
      </c>
      <c r="AL5" s="264"/>
      <c r="AM5" s="264"/>
      <c r="AN5" s="264"/>
      <c r="AO5" s="264"/>
      <c r="AP5" s="264"/>
      <c r="AQ5" s="264"/>
      <c r="AR5" s="264"/>
      <c r="AS5" s="264"/>
      <c r="AT5" s="264"/>
      <c r="AU5" s="264"/>
      <c r="AV5" s="264"/>
      <c r="AW5" s="264"/>
      <c r="AX5" s="264"/>
      <c r="AY5" s="264"/>
      <c r="AZ5" s="264"/>
      <c r="BA5" s="264"/>
      <c r="BB5" s="264"/>
      <c r="BC5" s="264"/>
      <c r="BD5" s="264"/>
      <c r="BE5" s="264"/>
      <c r="BF5" s="264"/>
      <c r="BG5" s="264"/>
      <c r="BH5" s="264"/>
      <c r="BI5" s="264"/>
      <c r="BJ5" s="264"/>
      <c r="BK5" s="388"/>
      <c r="BL5" s="228"/>
      <c r="BM5" s="228"/>
      <c r="BN5" s="228"/>
      <c r="BO5" s="228"/>
      <c r="BP5" s="228"/>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t="s">
        <v>15</v>
      </c>
      <c r="LT5" s="2"/>
      <c r="LU5" s="286" t="s">
        <v>16</v>
      </c>
      <c r="LV5" s="287"/>
      <c r="LW5" s="287"/>
      <c r="LX5" s="287"/>
      <c r="LY5" s="287"/>
      <c r="LZ5" s="287"/>
      <c r="MA5" s="6" t="s">
        <v>17</v>
      </c>
      <c r="MB5" s="6" t="s">
        <v>18</v>
      </c>
    </row>
    <row r="6" spans="1:340" ht="27" customHeight="1" x14ac:dyDescent="0.3">
      <c r="A6" s="267" t="s">
        <v>19</v>
      </c>
      <c r="B6" s="267" t="s">
        <v>20</v>
      </c>
      <c r="C6" s="267" t="s">
        <v>21</v>
      </c>
      <c r="D6" s="267" t="s">
        <v>22</v>
      </c>
      <c r="E6" s="267" t="s">
        <v>23</v>
      </c>
      <c r="F6" s="263" t="s">
        <v>24</v>
      </c>
      <c r="G6" s="233"/>
      <c r="H6" s="233"/>
      <c r="I6" s="233"/>
      <c r="J6" s="234"/>
      <c r="K6" s="263" t="s">
        <v>25</v>
      </c>
      <c r="L6" s="234"/>
      <c r="M6" s="263" t="s">
        <v>26</v>
      </c>
      <c r="N6" s="233"/>
      <c r="O6" s="233"/>
      <c r="P6" s="233"/>
      <c r="Q6" s="233"/>
      <c r="R6" s="233"/>
      <c r="S6" s="233"/>
      <c r="T6" s="233"/>
      <c r="U6" s="233"/>
      <c r="V6" s="233"/>
      <c r="W6" s="233"/>
      <c r="X6" s="233"/>
      <c r="Y6" s="233"/>
      <c r="Z6" s="233"/>
      <c r="AA6" s="233"/>
      <c r="AB6" s="233"/>
      <c r="AC6" s="233"/>
      <c r="AD6" s="233"/>
      <c r="AE6" s="233"/>
      <c r="AF6" s="234"/>
      <c r="AG6" s="263" t="s">
        <v>25</v>
      </c>
      <c r="AH6" s="234"/>
      <c r="AI6" s="310" t="s">
        <v>27</v>
      </c>
      <c r="AJ6" s="293"/>
      <c r="AK6" s="267" t="s">
        <v>28</v>
      </c>
      <c r="AL6" s="262" t="s">
        <v>29</v>
      </c>
      <c r="AM6" s="233"/>
      <c r="AN6" s="233"/>
      <c r="AO6" s="233"/>
      <c r="AP6" s="233"/>
      <c r="AQ6" s="233"/>
      <c r="AR6" s="233"/>
      <c r="AS6" s="233"/>
      <c r="AT6" s="233"/>
      <c r="AU6" s="233"/>
      <c r="AV6" s="233"/>
      <c r="AW6" s="233"/>
      <c r="AX6" s="233"/>
      <c r="AY6" s="234"/>
      <c r="AZ6" s="350" t="s">
        <v>30</v>
      </c>
      <c r="BA6" s="293"/>
      <c r="BB6" s="351" t="s">
        <v>31</v>
      </c>
      <c r="BC6" s="293"/>
      <c r="BD6" s="351" t="s">
        <v>32</v>
      </c>
      <c r="BE6" s="293"/>
      <c r="BF6" s="351" t="s">
        <v>24</v>
      </c>
      <c r="BG6" s="352"/>
      <c r="BH6" s="267" t="s">
        <v>26</v>
      </c>
      <c r="BI6" s="310" t="s">
        <v>33</v>
      </c>
      <c r="BJ6" s="293"/>
      <c r="BK6" s="598" t="s">
        <v>139</v>
      </c>
      <c r="BL6" s="598" t="s">
        <v>34</v>
      </c>
      <c r="BM6" s="598" t="s">
        <v>35</v>
      </c>
      <c r="BN6" s="598" t="s">
        <v>36</v>
      </c>
      <c r="BO6" s="598" t="s">
        <v>37</v>
      </c>
      <c r="BP6" s="598" t="s">
        <v>38</v>
      </c>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6" t="s">
        <v>39</v>
      </c>
      <c r="LT6" s="2"/>
      <c r="LU6" s="2" t="s">
        <v>40</v>
      </c>
      <c r="LV6" s="2" t="s">
        <v>41</v>
      </c>
      <c r="LW6" s="2" t="s">
        <v>42</v>
      </c>
      <c r="LX6" s="2" t="s">
        <v>43</v>
      </c>
      <c r="LY6" s="2" t="s">
        <v>44</v>
      </c>
      <c r="LZ6" s="2" t="s">
        <v>45</v>
      </c>
      <c r="MA6" s="6" t="s">
        <v>46</v>
      </c>
      <c r="MB6" s="2"/>
    </row>
    <row r="7" spans="1:340" ht="14.4" x14ac:dyDescent="0.3">
      <c r="A7" s="225"/>
      <c r="B7" s="225"/>
      <c r="C7" s="225"/>
      <c r="D7" s="225"/>
      <c r="E7" s="225"/>
      <c r="F7" s="7">
        <v>1</v>
      </c>
      <c r="G7" s="7">
        <v>2</v>
      </c>
      <c r="H7" s="7">
        <v>3</v>
      </c>
      <c r="I7" s="7">
        <v>4</v>
      </c>
      <c r="J7" s="7">
        <v>5</v>
      </c>
      <c r="K7" s="267" t="s">
        <v>47</v>
      </c>
      <c r="L7" s="268" t="s">
        <v>48</v>
      </c>
      <c r="M7" s="8">
        <v>1</v>
      </c>
      <c r="N7" s="8">
        <v>2</v>
      </c>
      <c r="O7" s="8">
        <v>3</v>
      </c>
      <c r="P7" s="8">
        <v>4</v>
      </c>
      <c r="Q7" s="8">
        <v>5</v>
      </c>
      <c r="R7" s="8">
        <v>6</v>
      </c>
      <c r="S7" s="8">
        <v>7</v>
      </c>
      <c r="T7" s="8">
        <v>8</v>
      </c>
      <c r="U7" s="8">
        <v>9</v>
      </c>
      <c r="V7" s="8">
        <v>10</v>
      </c>
      <c r="W7" s="8">
        <v>11</v>
      </c>
      <c r="X7" s="8">
        <v>12</v>
      </c>
      <c r="Y7" s="8">
        <v>13</v>
      </c>
      <c r="Z7" s="8">
        <v>14</v>
      </c>
      <c r="AA7" s="8">
        <v>15</v>
      </c>
      <c r="AB7" s="8">
        <v>16</v>
      </c>
      <c r="AC7" s="8">
        <v>17</v>
      </c>
      <c r="AD7" s="8">
        <v>18</v>
      </c>
      <c r="AE7" s="8">
        <v>19</v>
      </c>
      <c r="AF7" s="423" t="s">
        <v>49</v>
      </c>
      <c r="AG7" s="267" t="s">
        <v>47</v>
      </c>
      <c r="AH7" s="268" t="s">
        <v>48</v>
      </c>
      <c r="AI7" s="272"/>
      <c r="AJ7" s="271"/>
      <c r="AK7" s="225"/>
      <c r="AL7" s="262" t="s">
        <v>50</v>
      </c>
      <c r="AM7" s="234"/>
      <c r="AN7" s="262" t="s">
        <v>51</v>
      </c>
      <c r="AO7" s="234"/>
      <c r="AP7" s="262" t="s">
        <v>53</v>
      </c>
      <c r="AQ7" s="234"/>
      <c r="AR7" s="262" t="s">
        <v>54</v>
      </c>
      <c r="AS7" s="234"/>
      <c r="AT7" s="262" t="s">
        <v>55</v>
      </c>
      <c r="AU7" s="234"/>
      <c r="AV7" s="262" t="s">
        <v>56</v>
      </c>
      <c r="AW7" s="234"/>
      <c r="AX7" s="262" t="s">
        <v>131</v>
      </c>
      <c r="AY7" s="234"/>
      <c r="AZ7" s="272"/>
      <c r="BA7" s="271"/>
      <c r="BB7" s="272"/>
      <c r="BC7" s="271"/>
      <c r="BD7" s="272"/>
      <c r="BE7" s="271"/>
      <c r="BF7" s="276"/>
      <c r="BG7" s="277"/>
      <c r="BH7" s="225"/>
      <c r="BI7" s="272"/>
      <c r="BJ7" s="271"/>
      <c r="BK7" s="598"/>
      <c r="BL7" s="598"/>
      <c r="BM7" s="598"/>
      <c r="BN7" s="598"/>
      <c r="BO7" s="598"/>
      <c r="BP7" s="598"/>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6"/>
      <c r="LT7" s="2"/>
      <c r="LU7" s="2"/>
      <c r="LV7" s="2"/>
      <c r="LW7" s="2"/>
      <c r="LX7" s="2"/>
      <c r="LY7" s="2"/>
      <c r="LZ7" s="2"/>
      <c r="MA7" s="6"/>
      <c r="MB7" s="2"/>
    </row>
    <row r="8" spans="1:340" ht="19.8" customHeight="1" x14ac:dyDescent="0.3">
      <c r="A8" s="243"/>
      <c r="B8" s="243"/>
      <c r="C8" s="243"/>
      <c r="D8" s="243"/>
      <c r="E8" s="243"/>
      <c r="F8" s="9" t="s">
        <v>57</v>
      </c>
      <c r="G8" s="9" t="s">
        <v>58</v>
      </c>
      <c r="H8" s="9" t="s">
        <v>59</v>
      </c>
      <c r="I8" s="9" t="s">
        <v>60</v>
      </c>
      <c r="J8" s="9" t="s">
        <v>61</v>
      </c>
      <c r="K8" s="243"/>
      <c r="L8" s="243"/>
      <c r="M8" s="9" t="s">
        <v>62</v>
      </c>
      <c r="N8" s="10" t="s">
        <v>63</v>
      </c>
      <c r="O8" s="9" t="s">
        <v>64</v>
      </c>
      <c r="P8" s="9" t="s">
        <v>65</v>
      </c>
      <c r="Q8" s="9" t="s">
        <v>66</v>
      </c>
      <c r="R8" s="9" t="s">
        <v>67</v>
      </c>
      <c r="S8" s="9" t="s">
        <v>68</v>
      </c>
      <c r="T8" s="9" t="s">
        <v>69</v>
      </c>
      <c r="U8" s="9" t="s">
        <v>70</v>
      </c>
      <c r="V8" s="9" t="s">
        <v>71</v>
      </c>
      <c r="W8" s="9" t="s">
        <v>72</v>
      </c>
      <c r="X8" s="9" t="s">
        <v>73</v>
      </c>
      <c r="Y8" s="9" t="s">
        <v>74</v>
      </c>
      <c r="Z8" s="9" t="s">
        <v>75</v>
      </c>
      <c r="AA8" s="9" t="s">
        <v>76</v>
      </c>
      <c r="AB8" s="9" t="s">
        <v>77</v>
      </c>
      <c r="AC8" s="9" t="s">
        <v>78</v>
      </c>
      <c r="AD8" s="9" t="s">
        <v>79</v>
      </c>
      <c r="AE8" s="9" t="s">
        <v>80</v>
      </c>
      <c r="AF8" s="243"/>
      <c r="AG8" s="243"/>
      <c r="AH8" s="243"/>
      <c r="AI8" s="259"/>
      <c r="AJ8" s="273"/>
      <c r="AK8" s="243"/>
      <c r="AL8" s="263" t="s">
        <v>40</v>
      </c>
      <c r="AM8" s="234"/>
      <c r="AN8" s="263" t="s">
        <v>81</v>
      </c>
      <c r="AO8" s="234"/>
      <c r="AP8" s="263" t="s">
        <v>41</v>
      </c>
      <c r="AQ8" s="234"/>
      <c r="AR8" s="263" t="s">
        <v>82</v>
      </c>
      <c r="AS8" s="234"/>
      <c r="AT8" s="263" t="s">
        <v>83</v>
      </c>
      <c r="AU8" s="234"/>
      <c r="AV8" s="263" t="s">
        <v>84</v>
      </c>
      <c r="AW8" s="234"/>
      <c r="AX8" s="263" t="s">
        <v>85</v>
      </c>
      <c r="AY8" s="234"/>
      <c r="AZ8" s="259"/>
      <c r="BA8" s="273"/>
      <c r="BB8" s="259"/>
      <c r="BC8" s="273"/>
      <c r="BD8" s="272"/>
      <c r="BE8" s="271"/>
      <c r="BF8" s="278"/>
      <c r="BG8" s="279"/>
      <c r="BH8" s="243"/>
      <c r="BI8" s="259"/>
      <c r="BJ8" s="273"/>
      <c r="BK8" s="598"/>
      <c r="BL8" s="598"/>
      <c r="BM8" s="598"/>
      <c r="BN8" s="598"/>
      <c r="BO8" s="598"/>
      <c r="BP8" s="598"/>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6" t="s">
        <v>86</v>
      </c>
      <c r="LT8" s="11"/>
      <c r="LU8" s="2" t="s">
        <v>87</v>
      </c>
      <c r="LV8" s="11" t="s">
        <v>88</v>
      </c>
      <c r="LW8" s="11" t="s">
        <v>89</v>
      </c>
      <c r="LX8" s="11" t="s">
        <v>90</v>
      </c>
      <c r="LY8" s="11" t="s">
        <v>91</v>
      </c>
      <c r="LZ8" s="11" t="s">
        <v>92</v>
      </c>
      <c r="MA8" s="11"/>
      <c r="MB8" s="11"/>
    </row>
    <row r="9" spans="1:340" ht="79.2" x14ac:dyDescent="0.3">
      <c r="A9" s="242">
        <v>1</v>
      </c>
      <c r="B9" s="93" t="s">
        <v>387</v>
      </c>
      <c r="C9" s="253" t="s">
        <v>198</v>
      </c>
      <c r="D9" s="230" t="s">
        <v>93</v>
      </c>
      <c r="E9" s="261" t="s">
        <v>389</v>
      </c>
      <c r="F9" s="244" t="s">
        <v>46</v>
      </c>
      <c r="G9" s="242"/>
      <c r="H9" s="242"/>
      <c r="I9" s="242"/>
      <c r="J9" s="242"/>
      <c r="K9" s="333">
        <f>IF(J9="X",5,IF(I9="X",4,IF(H9="X",3,IF(G9="X",2,IF(F9="X",1,0)))))</f>
        <v>1</v>
      </c>
      <c r="L9" s="236" t="str">
        <f>IF(K9=1,"RARA VEZ",IF(K9=2,"IMPROBABLE",IF(K9=3,"POSIBLE",IF(K9=4,"PROBABLE",IF(K9=5,"CASI SIEMPRE",FALSE)))))</f>
        <v>RARA VEZ</v>
      </c>
      <c r="M9" s="242" t="s">
        <v>46</v>
      </c>
      <c r="N9" s="242" t="s">
        <v>46</v>
      </c>
      <c r="O9" s="242"/>
      <c r="P9" s="242" t="s">
        <v>46</v>
      </c>
      <c r="Q9" s="242" t="s">
        <v>46</v>
      </c>
      <c r="R9" s="242" t="s">
        <v>46</v>
      </c>
      <c r="S9" s="242" t="s">
        <v>46</v>
      </c>
      <c r="T9" s="242"/>
      <c r="U9" s="242" t="s">
        <v>46</v>
      </c>
      <c r="V9" s="242" t="s">
        <v>46</v>
      </c>
      <c r="W9" s="242"/>
      <c r="X9" s="242" t="s">
        <v>46</v>
      </c>
      <c r="Y9" s="242"/>
      <c r="Z9" s="242" t="s">
        <v>46</v>
      </c>
      <c r="AA9" s="242" t="s">
        <v>46</v>
      </c>
      <c r="AB9" s="242" t="s">
        <v>46</v>
      </c>
      <c r="AC9" s="242"/>
      <c r="AD9" s="242"/>
      <c r="AE9" s="242"/>
      <c r="AF9" s="248">
        <f>COUNTIF(M9:AE9,"X")</f>
        <v>12</v>
      </c>
      <c r="AG9" s="248" t="str">
        <f>IF(AF9=0,"",(IF(AF9&gt;=12,"5",IF(AF9&gt;=6,"4",IF(AF9&lt;=5,"3","")))))</f>
        <v>5</v>
      </c>
      <c r="AH9" s="236" t="str">
        <f>IF(AG9=0,"",(IF(AG9="5","CATASTRÓFICO",IF(AG9="3","MODERADO",IF(AG9="4","MAYOR","")))))</f>
        <v>CATASTRÓFICO</v>
      </c>
      <c r="AI9" s="585">
        <f>+(AG9*K9)</f>
        <v>5</v>
      </c>
      <c r="AJ9" s="249" t="str">
        <f>IF(AI9=0,"",IF(AI9="MAYOR","EXTREMO",IF(AH9="CASI SIEMPRE","EXTREMO",IF(AH9="CATASTRÓFICO","EXTREMO",IF(AI9="12M","EXTREMO",IF(AI9=4,"ALTO",IF(AI9=8,"ALTO",IF(AI9=9,"ALTO",IF(AI9=6,"MODERADO",IF(AI9=3,"MODERADO",IF(AI9=12,IF(AH9="MODERADO","ALTO","EXTREMO"),"EXTREMO")))))))))))</f>
        <v>EXTREMO</v>
      </c>
      <c r="AK9" s="30" t="s">
        <v>201</v>
      </c>
      <c r="AL9" s="20" t="s">
        <v>87</v>
      </c>
      <c r="AM9" s="21">
        <f t="shared" ref="AM9:AM14" si="0">IF(ISBLANK(AL9),"",IF(AL9="Asignado",15,"0"))</f>
        <v>15</v>
      </c>
      <c r="AN9" s="20" t="s">
        <v>94</v>
      </c>
      <c r="AO9" s="21">
        <f t="shared" ref="AO9:AO14" si="1">IF(ISBLANK(AN9),"",IF(AN9="Adecuado",15,"0"))</f>
        <v>15</v>
      </c>
      <c r="AP9" s="20" t="s">
        <v>88</v>
      </c>
      <c r="AQ9" s="21">
        <f t="shared" ref="AQ9:AQ14" si="2">IF(ISBLANK(AP9),"",IF(AP9="Oportuna",15,"0"))</f>
        <v>15</v>
      </c>
      <c r="AR9" s="20" t="s">
        <v>89</v>
      </c>
      <c r="AS9" s="21">
        <f t="shared" ref="AS9:AS14" si="3">IF(ISBLANK(AR9),"",IF(AR9="Prevenir",15,IF(AR9="Detectar",10,"0")))</f>
        <v>15</v>
      </c>
      <c r="AT9" s="20" t="s">
        <v>90</v>
      </c>
      <c r="AU9" s="21">
        <f t="shared" ref="AU9:AU14" si="4">IF(ISBLANK(AT9),"",IF(AT9="Confiable",15,"0"))</f>
        <v>15</v>
      </c>
      <c r="AV9" s="20" t="s">
        <v>92</v>
      </c>
      <c r="AW9" s="21">
        <f t="shared" ref="AW9:AW14" si="5">IF(ISBLANK(AV9),"",IF(AV9="Completa",10,IF(AV9="Incompleta",5,"0")))</f>
        <v>10</v>
      </c>
      <c r="AX9" s="22" t="s">
        <v>91</v>
      </c>
      <c r="AY9" s="21">
        <f t="shared" ref="AY9:AY14" si="6">IF(ISBLANK(AX9),"",IF(AX9="Se Investigan y Resuelven Oportunamente",15,"0"))</f>
        <v>15</v>
      </c>
      <c r="AZ9" s="20" t="str">
        <f t="shared" ref="AZ9:AZ14" si="7">IF(BA9&lt;86,"Débil",(IF(BA9&gt;=96,"Fuerte","Moderado")))</f>
        <v>Fuerte</v>
      </c>
      <c r="BA9" s="20">
        <f t="shared" ref="BA9:BA14" si="8">SUM(AY9,AW9,AU9,AS9,AQ9,AO9,AM9)</f>
        <v>100</v>
      </c>
      <c r="BB9" s="20" t="s">
        <v>39</v>
      </c>
      <c r="BC9" s="20" t="str">
        <f t="shared" ref="BC9:BC14" si="9">IF(ISBLANK(BB9),"",(IF(BB9="El control
no se ejecuta por parte del
responsable","Débil",(IF(BB9="El control se ejecuta de manera consistente por parte del responsable","Fuerte","Moderado")))))</f>
        <v>Fuerte</v>
      </c>
      <c r="BD9" s="24" t="str">
        <f t="shared" ref="BD9:BD14" si="10">IF(AZ9="","",(IF(BC9="Débil","Débil",IF(BC9="Moderado","Moderado",IF(AZ9="Débil","Débil","Fuerte")))))</f>
        <v>Fuerte</v>
      </c>
      <c r="BE9" s="24">
        <f t="shared" ref="BE9:BE14" si="11">IF(BD9="","",(IF(BD9="Fuerte",2,IF(BD9="Moderado",1,0))))</f>
        <v>2</v>
      </c>
      <c r="BF9" s="246">
        <f>IF(BG9="CASI SIEMPRE",5,IF(BG9="PROBABLE",4,IF(BG9="POSIBLE",3,IF(BG9="IMPROBABLE",2,IF(BG9="RARA VEZ",1,0)))))</f>
        <v>1</v>
      </c>
      <c r="BG9" s="236" t="str" cm="1">
        <f t="array" ref="BG9">IF(BE9=2,IF(L9="CASI SIEMPRE","POSIBLE",IF(L9="PROBABLE","IMPROBABLE","RARA VEZ")),IF(BE9=1,IF(L9="CASI SEGURO","PROBABLE",IF(L9="PROBABLE","POSIBLE",IF(L9="POSIBLE","IMPROBABLE","RARA VEZ"))),IF(BE9:BE10=0,L9,0)))</f>
        <v>RARA VEZ</v>
      </c>
      <c r="BH9" s="236" t="str">
        <f>AH9</f>
        <v>CATASTRÓFICO</v>
      </c>
      <c r="BI9" s="586">
        <f>AVERAGE(BE9:BE10)</f>
        <v>2</v>
      </c>
      <c r="BJ9" s="544" t="str">
        <f>IF(BI9=0,"",IF(BG9="CASI SIEMPRE","EXTREMO",IF(BH9="CATASTRÓFICO","EXTREMO",IF(BI9="12M","EXTREMO",IF(BI9="12A","ALTO",IF(BI9=4,"ALTO",IF(BI9=8,"ALTO",IF(BI9=9,"ALTO",IF(BI9=6,"MODERADO",IF(BI9=3,"MODERADO","EXTREMO"))))))))))</f>
        <v>EXTREMO</v>
      </c>
      <c r="BK9" s="89" t="s">
        <v>398</v>
      </c>
      <c r="BL9" s="63">
        <v>0</v>
      </c>
      <c r="BM9" s="63">
        <v>0</v>
      </c>
      <c r="BN9" s="63">
        <v>0</v>
      </c>
      <c r="BO9" s="58"/>
      <c r="BP9" s="85"/>
      <c r="BQ9" s="84"/>
      <c r="BR9" s="84"/>
      <c r="BS9" s="84"/>
      <c r="BT9" s="84"/>
      <c r="BU9" s="84"/>
      <c r="BV9" s="84"/>
      <c r="BW9" s="84"/>
      <c r="BX9" s="84"/>
      <c r="BY9" s="84"/>
      <c r="BZ9" s="84"/>
      <c r="CA9" s="84"/>
      <c r="CB9" s="84"/>
      <c r="CC9" s="84"/>
      <c r="CD9" s="84"/>
      <c r="CE9" s="84"/>
      <c r="CF9" s="84"/>
      <c r="CG9" s="84"/>
      <c r="CH9" s="84"/>
      <c r="CI9" s="84"/>
      <c r="CJ9" s="84"/>
      <c r="CK9" s="84"/>
      <c r="CL9" s="84"/>
      <c r="CM9" s="84"/>
      <c r="CN9" s="84"/>
      <c r="CO9" s="84"/>
      <c r="CP9" s="84"/>
      <c r="CQ9" s="84"/>
      <c r="CR9" s="84"/>
      <c r="CS9" s="84"/>
      <c r="CT9" s="84"/>
      <c r="CU9" s="84"/>
      <c r="CV9" s="84"/>
      <c r="CW9" s="84"/>
      <c r="CX9" s="84"/>
      <c r="CY9" s="84"/>
      <c r="CZ9" s="84"/>
      <c r="DA9" s="84"/>
      <c r="DB9" s="84"/>
      <c r="DC9" s="84"/>
      <c r="DD9" s="84"/>
      <c r="DE9" s="84"/>
      <c r="DF9" s="84"/>
      <c r="DG9" s="84"/>
      <c r="DH9" s="84"/>
      <c r="DI9" s="84"/>
      <c r="DJ9" s="84"/>
      <c r="DK9" s="84"/>
      <c r="DL9" s="84"/>
      <c r="DM9" s="84"/>
      <c r="DN9" s="84"/>
      <c r="DO9" s="84"/>
      <c r="DP9" s="84"/>
      <c r="DQ9" s="84"/>
      <c r="DR9" s="84"/>
      <c r="DS9" s="84"/>
      <c r="DT9" s="84"/>
      <c r="DU9" s="84"/>
      <c r="DV9" s="84"/>
      <c r="DW9" s="84"/>
      <c r="DX9" s="84"/>
      <c r="DY9" s="84"/>
      <c r="DZ9" s="84"/>
      <c r="EA9" s="84"/>
      <c r="EB9" s="84"/>
      <c r="EC9" s="84"/>
      <c r="ED9" s="84"/>
      <c r="EE9" s="84"/>
      <c r="EF9" s="84"/>
      <c r="EG9" s="84"/>
      <c r="EH9" s="84"/>
      <c r="EI9" s="84"/>
      <c r="EJ9" s="84"/>
      <c r="EK9" s="84"/>
      <c r="EL9" s="84"/>
      <c r="EM9" s="84"/>
      <c r="EN9" s="84"/>
      <c r="EO9" s="84"/>
      <c r="EP9" s="84"/>
      <c r="EQ9" s="84"/>
      <c r="ER9" s="84"/>
      <c r="ES9" s="84"/>
      <c r="ET9" s="84"/>
      <c r="EU9" s="84"/>
      <c r="EV9" s="84"/>
      <c r="EW9" s="84"/>
      <c r="EX9" s="84"/>
      <c r="EY9" s="84"/>
      <c r="EZ9" s="84"/>
      <c r="FA9" s="84"/>
      <c r="FB9" s="84"/>
      <c r="FC9" s="84"/>
      <c r="FD9" s="84"/>
      <c r="FE9" s="84"/>
      <c r="FF9" s="84"/>
      <c r="FG9" s="84"/>
      <c r="FH9" s="84"/>
      <c r="FI9" s="84"/>
      <c r="FJ9" s="84"/>
      <c r="FK9" s="84"/>
      <c r="FL9" s="84"/>
      <c r="FM9" s="84"/>
      <c r="FN9" s="84"/>
      <c r="FO9" s="84"/>
      <c r="FP9" s="84"/>
      <c r="FQ9" s="84"/>
      <c r="FR9" s="84"/>
      <c r="FS9" s="84"/>
      <c r="FT9" s="84"/>
      <c r="FU9" s="84"/>
      <c r="FV9" s="84"/>
      <c r="FW9" s="84"/>
      <c r="FX9" s="84"/>
      <c r="FY9" s="84"/>
      <c r="FZ9" s="84"/>
      <c r="GA9" s="84"/>
      <c r="GB9" s="84"/>
      <c r="GC9" s="84"/>
      <c r="GD9" s="84"/>
      <c r="GE9" s="84"/>
      <c r="GF9" s="84"/>
      <c r="GG9" s="84"/>
      <c r="GH9" s="84"/>
      <c r="GI9" s="84"/>
      <c r="GJ9" s="84"/>
      <c r="GK9" s="84"/>
      <c r="GL9" s="84"/>
      <c r="GM9" s="84"/>
      <c r="GN9" s="84"/>
      <c r="GO9" s="84"/>
      <c r="GP9" s="84"/>
      <c r="GQ9" s="84"/>
      <c r="GR9" s="84"/>
      <c r="GS9" s="84"/>
      <c r="GT9" s="84"/>
      <c r="GU9" s="84"/>
      <c r="GV9" s="84"/>
      <c r="GW9" s="84"/>
      <c r="GX9" s="84"/>
      <c r="GY9" s="84"/>
      <c r="GZ9" s="84"/>
      <c r="HA9" s="84"/>
      <c r="HB9" s="84"/>
      <c r="HC9" s="84"/>
      <c r="HD9" s="84"/>
      <c r="HE9" s="84"/>
      <c r="HF9" s="84"/>
      <c r="HG9" s="84"/>
      <c r="HH9" s="84"/>
      <c r="HI9" s="84"/>
      <c r="HJ9" s="84"/>
      <c r="HK9" s="84"/>
      <c r="HL9" s="84"/>
      <c r="HM9" s="84"/>
      <c r="HN9" s="84"/>
      <c r="HO9" s="84"/>
      <c r="HP9" s="84"/>
      <c r="HQ9" s="84"/>
      <c r="HR9" s="84"/>
      <c r="HS9" s="84"/>
      <c r="HT9" s="84"/>
      <c r="HU9" s="84"/>
      <c r="HV9" s="84"/>
      <c r="HW9" s="84"/>
      <c r="HX9" s="84"/>
      <c r="HY9" s="84"/>
      <c r="HZ9" s="84"/>
      <c r="IA9" s="84"/>
      <c r="IB9" s="84"/>
      <c r="IC9" s="84"/>
      <c r="ID9" s="84"/>
      <c r="IE9" s="84"/>
      <c r="IF9" s="84"/>
      <c r="IG9" s="84"/>
      <c r="IH9" s="84"/>
      <c r="II9" s="84"/>
      <c r="IJ9" s="84"/>
      <c r="IK9" s="84"/>
      <c r="IL9" s="84"/>
      <c r="IM9" s="84"/>
      <c r="IN9" s="84"/>
      <c r="IO9" s="84"/>
      <c r="IP9" s="84"/>
      <c r="IQ9" s="84"/>
      <c r="IR9" s="84"/>
      <c r="IS9" s="84"/>
      <c r="IT9" s="84"/>
      <c r="IU9" s="84"/>
      <c r="IV9" s="84"/>
      <c r="IW9" s="84"/>
      <c r="IX9" s="84"/>
      <c r="IY9" s="84"/>
      <c r="IZ9" s="84"/>
      <c r="JA9" s="84"/>
      <c r="JB9" s="84"/>
      <c r="JC9" s="84"/>
      <c r="JD9" s="84"/>
      <c r="JE9" s="84"/>
      <c r="JF9" s="84"/>
      <c r="JG9" s="84"/>
      <c r="JH9" s="84"/>
      <c r="JI9" s="84"/>
      <c r="JJ9" s="84"/>
      <c r="JK9" s="84"/>
      <c r="JL9" s="84"/>
      <c r="JM9" s="84"/>
      <c r="JN9" s="84"/>
      <c r="JO9" s="84"/>
      <c r="JP9" s="84"/>
      <c r="JQ9" s="84"/>
      <c r="JR9" s="84"/>
      <c r="JS9" s="84"/>
      <c r="JT9" s="84"/>
      <c r="JU9" s="84"/>
      <c r="JV9" s="84"/>
      <c r="JW9" s="84"/>
      <c r="JX9" s="84"/>
      <c r="JY9" s="84"/>
      <c r="JZ9" s="84"/>
      <c r="KA9" s="84"/>
      <c r="KB9" s="84"/>
      <c r="KC9" s="84"/>
      <c r="KD9" s="84"/>
      <c r="KE9" s="84"/>
      <c r="KF9" s="84"/>
      <c r="KG9" s="84"/>
      <c r="KH9" s="84"/>
      <c r="KI9" s="84"/>
      <c r="KJ9" s="84"/>
      <c r="KK9" s="84"/>
      <c r="KL9" s="84"/>
      <c r="KM9" s="84"/>
      <c r="KN9" s="84"/>
      <c r="KO9" s="84"/>
      <c r="KP9" s="84"/>
      <c r="KQ9" s="84"/>
      <c r="KR9" s="84"/>
      <c r="KS9" s="84"/>
      <c r="KT9" s="84"/>
      <c r="KU9" s="84"/>
      <c r="KV9" s="84"/>
      <c r="KW9" s="84"/>
      <c r="KX9" s="84"/>
      <c r="KY9" s="84"/>
      <c r="KZ9" s="84"/>
      <c r="LA9" s="84"/>
      <c r="LB9" s="84"/>
      <c r="LC9" s="84"/>
      <c r="LD9" s="84"/>
      <c r="LE9" s="84"/>
      <c r="LF9" s="84"/>
      <c r="LG9" s="84"/>
      <c r="LH9" s="84"/>
      <c r="LI9" s="84"/>
      <c r="LJ9" s="84"/>
      <c r="LK9" s="84"/>
      <c r="LL9" s="84"/>
      <c r="LM9" s="84"/>
      <c r="LN9" s="84"/>
      <c r="LO9" s="84"/>
      <c r="LP9" s="84"/>
      <c r="LQ9" s="84"/>
      <c r="LR9" s="84"/>
      <c r="LS9" s="84" t="s">
        <v>95</v>
      </c>
      <c r="LT9" s="84"/>
      <c r="LU9" s="116" t="s">
        <v>96</v>
      </c>
      <c r="LV9" s="84" t="s">
        <v>97</v>
      </c>
      <c r="LW9" s="84" t="s">
        <v>98</v>
      </c>
      <c r="LX9" s="84" t="s">
        <v>99</v>
      </c>
      <c r="LY9" s="84" t="s">
        <v>100</v>
      </c>
      <c r="LZ9" s="84" t="s">
        <v>101</v>
      </c>
      <c r="MA9" s="84"/>
      <c r="MB9" s="84"/>
    </row>
    <row r="10" spans="1:340" ht="86.4" x14ac:dyDescent="0.3">
      <c r="A10" s="599"/>
      <c r="B10" s="93" t="s">
        <v>388</v>
      </c>
      <c r="C10" s="254"/>
      <c r="D10" s="243"/>
      <c r="E10" s="529"/>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92" t="s">
        <v>202</v>
      </c>
      <c r="AL10" s="20" t="s">
        <v>87</v>
      </c>
      <c r="AM10" s="21">
        <f t="shared" si="0"/>
        <v>15</v>
      </c>
      <c r="AN10" s="20" t="s">
        <v>94</v>
      </c>
      <c r="AO10" s="21">
        <f t="shared" si="1"/>
        <v>15</v>
      </c>
      <c r="AP10" s="20" t="s">
        <v>88</v>
      </c>
      <c r="AQ10" s="21">
        <f t="shared" si="2"/>
        <v>15</v>
      </c>
      <c r="AR10" s="20" t="s">
        <v>89</v>
      </c>
      <c r="AS10" s="21">
        <f t="shared" si="3"/>
        <v>15</v>
      </c>
      <c r="AT10" s="20" t="s">
        <v>90</v>
      </c>
      <c r="AU10" s="21">
        <f t="shared" si="4"/>
        <v>15</v>
      </c>
      <c r="AV10" s="20" t="s">
        <v>92</v>
      </c>
      <c r="AW10" s="21">
        <f t="shared" si="5"/>
        <v>10</v>
      </c>
      <c r="AX10" s="22" t="s">
        <v>91</v>
      </c>
      <c r="AY10" s="21">
        <f t="shared" si="6"/>
        <v>15</v>
      </c>
      <c r="AZ10" s="20" t="str">
        <f t="shared" si="7"/>
        <v>Fuerte</v>
      </c>
      <c r="BA10" s="20">
        <f t="shared" si="8"/>
        <v>100</v>
      </c>
      <c r="BB10" s="124" t="s">
        <v>39</v>
      </c>
      <c r="BC10" s="20" t="str">
        <f t="shared" si="9"/>
        <v>Fuerte</v>
      </c>
      <c r="BD10" s="24" t="str">
        <f t="shared" si="10"/>
        <v>Fuerte</v>
      </c>
      <c r="BE10" s="24">
        <f t="shared" si="11"/>
        <v>2</v>
      </c>
      <c r="BF10" s="247"/>
      <c r="BG10" s="243"/>
      <c r="BH10" s="243"/>
      <c r="BI10" s="583"/>
      <c r="BJ10" s="243"/>
      <c r="BK10" s="89" t="s">
        <v>203</v>
      </c>
      <c r="BL10" s="63">
        <v>0</v>
      </c>
      <c r="BM10" s="63">
        <v>0</v>
      </c>
      <c r="BN10" s="63">
        <v>0</v>
      </c>
      <c r="BO10" s="58"/>
      <c r="BP10" s="85"/>
      <c r="BQ10" s="84"/>
      <c r="BR10" s="84"/>
      <c r="BS10" s="84"/>
      <c r="BT10" s="84"/>
      <c r="BU10" s="84"/>
      <c r="BV10" s="84"/>
      <c r="BW10" s="84"/>
      <c r="BX10" s="84"/>
      <c r="BY10" s="84"/>
      <c r="BZ10" s="84"/>
      <c r="CA10" s="84"/>
      <c r="CB10" s="84"/>
      <c r="CC10" s="84"/>
      <c r="CD10" s="84"/>
      <c r="CE10" s="84"/>
      <c r="CF10" s="84"/>
      <c r="CG10" s="84"/>
      <c r="CH10" s="84"/>
      <c r="CI10" s="84"/>
      <c r="CJ10" s="84"/>
      <c r="CK10" s="84"/>
      <c r="CL10" s="84"/>
      <c r="CM10" s="84"/>
      <c r="CN10" s="84"/>
      <c r="CO10" s="84"/>
      <c r="CP10" s="84"/>
      <c r="CQ10" s="84"/>
      <c r="CR10" s="84"/>
      <c r="CS10" s="84"/>
      <c r="CT10" s="84"/>
      <c r="CU10" s="84"/>
      <c r="CV10" s="84"/>
      <c r="CW10" s="84"/>
      <c r="CX10" s="84"/>
      <c r="CY10" s="84"/>
      <c r="CZ10" s="84"/>
      <c r="DA10" s="84"/>
      <c r="DB10" s="84"/>
      <c r="DC10" s="84"/>
      <c r="DD10" s="84"/>
      <c r="DE10" s="84"/>
      <c r="DF10" s="84"/>
      <c r="DG10" s="84"/>
      <c r="DH10" s="84"/>
      <c r="DI10" s="84"/>
      <c r="DJ10" s="84"/>
      <c r="DK10" s="84"/>
      <c r="DL10" s="84"/>
      <c r="DM10" s="84"/>
      <c r="DN10" s="84"/>
      <c r="DO10" s="84"/>
      <c r="DP10" s="84"/>
      <c r="DQ10" s="84"/>
      <c r="DR10" s="84"/>
      <c r="DS10" s="84"/>
      <c r="DT10" s="84"/>
      <c r="DU10" s="84"/>
      <c r="DV10" s="84"/>
      <c r="DW10" s="84"/>
      <c r="DX10" s="84"/>
      <c r="DY10" s="84"/>
      <c r="DZ10" s="84"/>
      <c r="EA10" s="84"/>
      <c r="EB10" s="84"/>
      <c r="EC10" s="84"/>
      <c r="ED10" s="84"/>
      <c r="EE10" s="84"/>
      <c r="EF10" s="84"/>
      <c r="EG10" s="84"/>
      <c r="EH10" s="84"/>
      <c r="EI10" s="84"/>
      <c r="EJ10" s="84"/>
      <c r="EK10" s="84"/>
      <c r="EL10" s="84"/>
      <c r="EM10" s="84"/>
      <c r="EN10" s="84"/>
      <c r="EO10" s="84"/>
      <c r="EP10" s="84"/>
      <c r="EQ10" s="84"/>
      <c r="ER10" s="84"/>
      <c r="ES10" s="84"/>
      <c r="ET10" s="84"/>
      <c r="EU10" s="84"/>
      <c r="EV10" s="84"/>
      <c r="EW10" s="84"/>
      <c r="EX10" s="84"/>
      <c r="EY10" s="84"/>
      <c r="EZ10" s="84"/>
      <c r="FA10" s="84"/>
      <c r="FB10" s="84"/>
      <c r="FC10" s="84"/>
      <c r="FD10" s="84"/>
      <c r="FE10" s="84"/>
      <c r="FF10" s="84"/>
      <c r="FG10" s="84"/>
      <c r="FH10" s="84"/>
      <c r="FI10" s="84"/>
      <c r="FJ10" s="84"/>
      <c r="FK10" s="84"/>
      <c r="FL10" s="84"/>
      <c r="FM10" s="84"/>
      <c r="FN10" s="84"/>
      <c r="FO10" s="84"/>
      <c r="FP10" s="84"/>
      <c r="FQ10" s="84"/>
      <c r="FR10" s="84"/>
      <c r="FS10" s="84"/>
      <c r="FT10" s="84"/>
      <c r="FU10" s="84"/>
      <c r="FV10" s="84"/>
      <c r="FW10" s="84"/>
      <c r="FX10" s="84"/>
      <c r="FY10" s="84"/>
      <c r="FZ10" s="84"/>
      <c r="GA10" s="84"/>
      <c r="GB10" s="84"/>
      <c r="GC10" s="84"/>
      <c r="GD10" s="84"/>
      <c r="GE10" s="84"/>
      <c r="GF10" s="84"/>
      <c r="GG10" s="84"/>
      <c r="GH10" s="84"/>
      <c r="GI10" s="84"/>
      <c r="GJ10" s="84"/>
      <c r="GK10" s="84"/>
      <c r="GL10" s="84"/>
      <c r="GM10" s="84"/>
      <c r="GN10" s="84"/>
      <c r="GO10" s="84"/>
      <c r="GP10" s="84"/>
      <c r="GQ10" s="84"/>
      <c r="GR10" s="84"/>
      <c r="GS10" s="84"/>
      <c r="GT10" s="84"/>
      <c r="GU10" s="84"/>
      <c r="GV10" s="84"/>
      <c r="GW10" s="84"/>
      <c r="GX10" s="84"/>
      <c r="GY10" s="84"/>
      <c r="GZ10" s="84"/>
      <c r="HA10" s="84"/>
      <c r="HB10" s="84"/>
      <c r="HC10" s="84"/>
      <c r="HD10" s="84"/>
      <c r="HE10" s="84"/>
      <c r="HF10" s="84"/>
      <c r="HG10" s="84"/>
      <c r="HH10" s="84"/>
      <c r="HI10" s="84"/>
      <c r="HJ10" s="84"/>
      <c r="HK10" s="84"/>
      <c r="HL10" s="84"/>
      <c r="HM10" s="84"/>
      <c r="HN10" s="84"/>
      <c r="HO10" s="84"/>
      <c r="HP10" s="84"/>
      <c r="HQ10" s="84"/>
      <c r="HR10" s="84"/>
      <c r="HS10" s="84"/>
      <c r="HT10" s="84"/>
      <c r="HU10" s="84"/>
      <c r="HV10" s="84"/>
      <c r="HW10" s="84"/>
      <c r="HX10" s="84"/>
      <c r="HY10" s="84"/>
      <c r="HZ10" s="84"/>
      <c r="IA10" s="84"/>
      <c r="IB10" s="84"/>
      <c r="IC10" s="84"/>
      <c r="ID10" s="84"/>
      <c r="IE10" s="84"/>
      <c r="IF10" s="84"/>
      <c r="IG10" s="84"/>
      <c r="IH10" s="84"/>
      <c r="II10" s="84"/>
      <c r="IJ10" s="84"/>
      <c r="IK10" s="84"/>
      <c r="IL10" s="84"/>
      <c r="IM10" s="84"/>
      <c r="IN10" s="84"/>
      <c r="IO10" s="84"/>
      <c r="IP10" s="84"/>
      <c r="IQ10" s="84"/>
      <c r="IR10" s="84"/>
      <c r="IS10" s="84"/>
      <c r="IT10" s="84"/>
      <c r="IU10" s="84"/>
      <c r="IV10" s="84"/>
      <c r="IW10" s="84"/>
      <c r="IX10" s="84"/>
      <c r="IY10" s="84"/>
      <c r="IZ10" s="84"/>
      <c r="JA10" s="84"/>
      <c r="JB10" s="84"/>
      <c r="JC10" s="84"/>
      <c r="JD10" s="84"/>
      <c r="JE10" s="84"/>
      <c r="JF10" s="84"/>
      <c r="JG10" s="84"/>
      <c r="JH10" s="84"/>
      <c r="JI10" s="84"/>
      <c r="JJ10" s="84"/>
      <c r="JK10" s="84"/>
      <c r="JL10" s="84"/>
      <c r="JM10" s="84"/>
      <c r="JN10" s="84"/>
      <c r="JO10" s="84"/>
      <c r="JP10" s="84"/>
      <c r="JQ10" s="84"/>
      <c r="JR10" s="84"/>
      <c r="JS10" s="84"/>
      <c r="JT10" s="84"/>
      <c r="JU10" s="84"/>
      <c r="JV10" s="84"/>
      <c r="JW10" s="84"/>
      <c r="JX10" s="84"/>
      <c r="JY10" s="84"/>
      <c r="JZ10" s="84"/>
      <c r="KA10" s="84"/>
      <c r="KB10" s="84"/>
      <c r="KC10" s="84"/>
      <c r="KD10" s="84"/>
      <c r="KE10" s="84"/>
      <c r="KF10" s="84"/>
      <c r="KG10" s="84"/>
      <c r="KH10" s="84"/>
      <c r="KI10" s="84"/>
      <c r="KJ10" s="84"/>
      <c r="KK10" s="84"/>
      <c r="KL10" s="84"/>
      <c r="KM10" s="84"/>
      <c r="KN10" s="84"/>
      <c r="KO10" s="84"/>
      <c r="KP10" s="84"/>
      <c r="KQ10" s="84"/>
      <c r="KR10" s="84"/>
      <c r="KS10" s="84"/>
      <c r="KT10" s="84"/>
      <c r="KU10" s="84"/>
      <c r="KV10" s="84"/>
      <c r="KW10" s="84"/>
      <c r="KX10" s="84"/>
      <c r="KY10" s="84"/>
      <c r="KZ10" s="84"/>
      <c r="LA10" s="84"/>
      <c r="LB10" s="84"/>
      <c r="LC10" s="84"/>
      <c r="LD10" s="84"/>
      <c r="LE10" s="84"/>
      <c r="LF10" s="84"/>
      <c r="LG10" s="84"/>
      <c r="LH10" s="84"/>
      <c r="LI10" s="84"/>
      <c r="LJ10" s="84"/>
      <c r="LK10" s="84"/>
      <c r="LL10" s="84"/>
      <c r="LM10" s="84"/>
      <c r="LN10" s="84"/>
      <c r="LO10" s="84"/>
      <c r="LP10" s="84"/>
      <c r="LQ10" s="84"/>
      <c r="LR10" s="84"/>
      <c r="LS10" s="84"/>
      <c r="LT10" s="84"/>
      <c r="LU10" s="84" t="s">
        <v>94</v>
      </c>
      <c r="LV10" s="84"/>
      <c r="LW10" s="84" t="s">
        <v>102</v>
      </c>
      <c r="LX10" s="84"/>
      <c r="LY10" s="84"/>
      <c r="LZ10" s="84" t="s">
        <v>103</v>
      </c>
      <c r="MA10" s="84"/>
      <c r="MB10" s="84"/>
    </row>
    <row r="11" spans="1:340" ht="145.19999999999999" customHeight="1" x14ac:dyDescent="0.3">
      <c r="A11" s="242">
        <v>2</v>
      </c>
      <c r="B11" s="149" t="s">
        <v>391</v>
      </c>
      <c r="C11" s="600" t="s">
        <v>390</v>
      </c>
      <c r="D11" s="601" t="s">
        <v>93</v>
      </c>
      <c r="E11" s="456" t="s">
        <v>393</v>
      </c>
      <c r="F11" s="244" t="s">
        <v>46</v>
      </c>
      <c r="G11" s="242"/>
      <c r="H11" s="242"/>
      <c r="I11" s="242"/>
      <c r="J11" s="242"/>
      <c r="K11" s="333">
        <f>IF(J11="X",5,IF(I11="X",4,IF(H11="X",3,IF(G11="X",2,IF(F11="X",1,0)))))</f>
        <v>1</v>
      </c>
      <c r="L11" s="236" t="str">
        <f>IF(K11=1,"RARA VEZ",IF(K11=2,"IMPROBABLE",IF(K11=3,"POSIBLE",IF(K11=4,"PROBABLE",IF(K11=5,"CASI SIEMPRE",FALSE)))))</f>
        <v>RARA VEZ</v>
      </c>
      <c r="M11" s="244" t="s">
        <v>46</v>
      </c>
      <c r="N11" s="244" t="s">
        <v>46</v>
      </c>
      <c r="O11" s="242"/>
      <c r="P11" s="244" t="s">
        <v>46</v>
      </c>
      <c r="Q11" s="244" t="s">
        <v>46</v>
      </c>
      <c r="R11" s="244" t="s">
        <v>46</v>
      </c>
      <c r="S11" s="244" t="s">
        <v>46</v>
      </c>
      <c r="T11" s="242"/>
      <c r="U11" s="244" t="s">
        <v>46</v>
      </c>
      <c r="V11" s="244" t="s">
        <v>46</v>
      </c>
      <c r="W11" s="244" t="s">
        <v>46</v>
      </c>
      <c r="X11" s="244" t="s">
        <v>46</v>
      </c>
      <c r="Y11" s="242"/>
      <c r="Z11" s="242"/>
      <c r="AA11" s="242"/>
      <c r="AB11" s="242"/>
      <c r="AC11" s="242"/>
      <c r="AD11" s="242"/>
      <c r="AE11" s="242"/>
      <c r="AF11" s="248">
        <f>COUNTIF(M11:AE11,"X")</f>
        <v>10</v>
      </c>
      <c r="AG11" s="248" t="str">
        <f>IF(AF11=0,"",(IF(AF11&gt;=12,"5",IF(AF11&gt;=6,"4",IF(AF11&lt;=5,"3","")))))</f>
        <v>4</v>
      </c>
      <c r="AH11" s="236" t="str">
        <f>IF(AG11=0,"",(IF(AG11="5","CATASTRÓFICO",IF(AG11="3","MODERADO",IF(AG11="4","MAYOR","")))))</f>
        <v>MAYOR</v>
      </c>
      <c r="AI11" s="585">
        <f>+(AG11*K11)</f>
        <v>4</v>
      </c>
      <c r="AJ11" s="249" t="str">
        <f>IF(AI11=0,"",IF(AI11="MAYOR","EXTREMO",IF(AH11="CASI SIEMPRE","EXTREMO",IF(AH11="CATASTRÓFICO","EXTREMO",IF(AI11="12M","EXTREMO",IF(AI11=4,"ALTO",IF(AI11=8,"ALTO",IF(AI11=9,"ALTO",IF(AI11=6,"MODERADO",IF(AI11=3,"MODERADO",IF(AI11=12,IF(AH11="MODERADO","ALTO","EXTREMO"),"EXTREMO")))))))))))</f>
        <v>ALTO</v>
      </c>
      <c r="AK11" s="588" t="s">
        <v>397</v>
      </c>
      <c r="AL11" s="20" t="s">
        <v>87</v>
      </c>
      <c r="AM11" s="21">
        <f t="shared" si="0"/>
        <v>15</v>
      </c>
      <c r="AN11" s="20" t="s">
        <v>94</v>
      </c>
      <c r="AO11" s="21">
        <f t="shared" si="1"/>
        <v>15</v>
      </c>
      <c r="AP11" s="20" t="s">
        <v>88</v>
      </c>
      <c r="AQ11" s="21">
        <f t="shared" si="2"/>
        <v>15</v>
      </c>
      <c r="AR11" s="20" t="s">
        <v>89</v>
      </c>
      <c r="AS11" s="21">
        <f t="shared" si="3"/>
        <v>15</v>
      </c>
      <c r="AT11" s="20" t="s">
        <v>90</v>
      </c>
      <c r="AU11" s="21">
        <f t="shared" si="4"/>
        <v>15</v>
      </c>
      <c r="AV11" s="20" t="s">
        <v>92</v>
      </c>
      <c r="AW11" s="21">
        <f t="shared" si="5"/>
        <v>10</v>
      </c>
      <c r="AX11" s="22" t="s">
        <v>91</v>
      </c>
      <c r="AY11" s="21">
        <f t="shared" si="6"/>
        <v>15</v>
      </c>
      <c r="AZ11" s="20" t="str">
        <f t="shared" si="7"/>
        <v>Fuerte</v>
      </c>
      <c r="BA11" s="20">
        <f t="shared" si="8"/>
        <v>100</v>
      </c>
      <c r="BB11" s="124" t="s">
        <v>39</v>
      </c>
      <c r="BC11" s="20" t="str">
        <f t="shared" si="9"/>
        <v>Fuerte</v>
      </c>
      <c r="BD11" s="24" t="str">
        <f t="shared" si="10"/>
        <v>Fuerte</v>
      </c>
      <c r="BE11" s="24">
        <f t="shared" si="11"/>
        <v>2</v>
      </c>
      <c r="BF11" s="246">
        <f>IF(BG11="CASI SIEMPRE",5,IF(BG11="PROBABLE",4,IF(BG11="POSIBLE",3,IF(BG11="IMPROBABLE",2,IF(BG11="RARA VEZ",1,0)))))</f>
        <v>1</v>
      </c>
      <c r="BG11" s="236" t="str" cm="1">
        <f t="array" ref="BG11">IF(BE11=2,IF(L11="CASI SIEMPRE","POSIBLE",IF(L11="PROBABLE","IMPROBABLE","RARA VEZ")),IF(BE11=1,IF(L11="CASI SEGURO","PROBABLE",IF(L11="PROBABLE","POSIBLE",IF(L11="POSIBLE","IMPROBABLE","RARA VEZ"))),IF(BE11:BE12=0,L11,0)))</f>
        <v>RARA VEZ</v>
      </c>
      <c r="BH11" s="236" t="str">
        <f>AH11</f>
        <v>MAYOR</v>
      </c>
      <c r="BI11" s="586">
        <f>AVERAGE(BE11:BE12)</f>
        <v>2</v>
      </c>
      <c r="BJ11" s="544" t="str">
        <f>IF(BI11=0,"",IF(BG11="CASI SIEMPRE","EXTREMO",IF(BH11="CATASTRÓFICO","EXTREMO",IF(BI11="12M","EXTREMO",IF(BI11="12A","ALTO",IF(BI11=4,"ALTO",IF(BI11=8,"ALTO",IF(BI11=9,"ALTO",IF(BI11=6,"MODERADO",IF(BI11=3,"MODERADO","EXTREMO"))))))))))</f>
        <v>EXTREMO</v>
      </c>
      <c r="BK11" s="607" t="s">
        <v>204</v>
      </c>
      <c r="BL11" s="63">
        <v>0</v>
      </c>
      <c r="BM11" s="63">
        <v>0</v>
      </c>
      <c r="BN11" s="63">
        <v>0</v>
      </c>
      <c r="BO11" s="58"/>
      <c r="BP11" s="85"/>
      <c r="BQ11" s="84"/>
      <c r="BR11" s="84"/>
      <c r="BS11" s="84"/>
      <c r="BT11" s="84"/>
      <c r="BU11" s="84"/>
      <c r="BV11" s="84"/>
      <c r="BW11" s="84"/>
      <c r="BX11" s="84"/>
      <c r="BY11" s="84"/>
      <c r="BZ11" s="84"/>
      <c r="CA11" s="84"/>
      <c r="CB11" s="84"/>
      <c r="CC11" s="84"/>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84"/>
      <c r="EY11" s="84"/>
      <c r="EZ11" s="84"/>
      <c r="FA11" s="84"/>
      <c r="FB11" s="84"/>
      <c r="FC11" s="84"/>
      <c r="FD11" s="84"/>
      <c r="FE11" s="84"/>
      <c r="FF11" s="84"/>
      <c r="FG11" s="84"/>
      <c r="FH11" s="84"/>
      <c r="FI11" s="84"/>
      <c r="FJ11" s="84"/>
      <c r="FK11" s="84"/>
      <c r="FL11" s="84"/>
      <c r="FM11" s="84"/>
      <c r="FN11" s="84"/>
      <c r="FO11" s="84"/>
      <c r="FP11" s="84"/>
      <c r="FQ11" s="84"/>
      <c r="FR11" s="84"/>
      <c r="FS11" s="84"/>
      <c r="FT11" s="84"/>
      <c r="FU11" s="84"/>
      <c r="FV11" s="84"/>
      <c r="FW11" s="84"/>
      <c r="FX11" s="84"/>
      <c r="FY11" s="84"/>
      <c r="FZ11" s="84"/>
      <c r="GA11" s="84"/>
      <c r="GB11" s="84"/>
      <c r="GC11" s="84"/>
      <c r="GD11" s="84"/>
      <c r="GE11" s="84"/>
      <c r="GF11" s="84"/>
      <c r="GG11" s="84"/>
      <c r="GH11" s="84"/>
      <c r="GI11" s="84"/>
      <c r="GJ11" s="84"/>
      <c r="GK11" s="84"/>
      <c r="GL11" s="84"/>
      <c r="GM11" s="84"/>
      <c r="GN11" s="84"/>
      <c r="GO11" s="84"/>
      <c r="GP11" s="84"/>
      <c r="GQ11" s="84"/>
      <c r="GR11" s="84"/>
      <c r="GS11" s="84"/>
      <c r="GT11" s="84"/>
      <c r="GU11" s="84"/>
      <c r="GV11" s="84"/>
      <c r="GW11" s="84"/>
      <c r="GX11" s="84"/>
      <c r="GY11" s="84"/>
      <c r="GZ11" s="84"/>
      <c r="HA11" s="84"/>
      <c r="HB11" s="84"/>
      <c r="HC11" s="84"/>
      <c r="HD11" s="84"/>
      <c r="HE11" s="84"/>
      <c r="HF11" s="84"/>
      <c r="HG11" s="84"/>
      <c r="HH11" s="84"/>
      <c r="HI11" s="84"/>
      <c r="HJ11" s="84"/>
      <c r="HK11" s="84"/>
      <c r="HL11" s="84"/>
      <c r="HM11" s="84"/>
      <c r="HN11" s="84"/>
      <c r="HO11" s="84"/>
      <c r="HP11" s="84"/>
      <c r="HQ11" s="84"/>
      <c r="HR11" s="84"/>
      <c r="HS11" s="84"/>
      <c r="HT11" s="84"/>
      <c r="HU11" s="84"/>
      <c r="HV11" s="84"/>
      <c r="HW11" s="84"/>
      <c r="HX11" s="84"/>
      <c r="HY11" s="84"/>
      <c r="HZ11" s="84"/>
      <c r="IA11" s="84"/>
      <c r="IB11" s="84"/>
      <c r="IC11" s="84"/>
      <c r="ID11" s="84"/>
      <c r="IE11" s="84"/>
      <c r="IF11" s="84"/>
      <c r="IG11" s="84"/>
      <c r="IH11" s="84"/>
      <c r="II11" s="84"/>
      <c r="IJ11" s="84"/>
      <c r="IK11" s="84"/>
      <c r="IL11" s="84"/>
      <c r="IM11" s="84"/>
      <c r="IN11" s="84"/>
      <c r="IO11" s="84"/>
      <c r="IP11" s="84"/>
      <c r="IQ11" s="84"/>
      <c r="IR11" s="84"/>
      <c r="IS11" s="84"/>
      <c r="IT11" s="84"/>
      <c r="IU11" s="84"/>
      <c r="IV11" s="84"/>
      <c r="IW11" s="84"/>
      <c r="IX11" s="84"/>
      <c r="IY11" s="84"/>
      <c r="IZ11" s="84"/>
      <c r="JA11" s="84"/>
      <c r="JB11" s="84"/>
      <c r="JC11" s="84"/>
      <c r="JD11" s="84"/>
      <c r="JE11" s="84"/>
      <c r="JF11" s="84"/>
      <c r="JG11" s="84"/>
      <c r="JH11" s="84"/>
      <c r="JI11" s="84"/>
      <c r="JJ11" s="84"/>
      <c r="JK11" s="84"/>
      <c r="JL11" s="84"/>
      <c r="JM11" s="84"/>
      <c r="JN11" s="84"/>
      <c r="JO11" s="84"/>
      <c r="JP11" s="84"/>
      <c r="JQ11" s="84"/>
      <c r="JR11" s="84"/>
      <c r="JS11" s="84"/>
      <c r="JT11" s="84"/>
      <c r="JU11" s="84"/>
      <c r="JV11" s="84"/>
      <c r="JW11" s="84"/>
      <c r="JX11" s="84"/>
      <c r="JY11" s="84"/>
      <c r="JZ11" s="84"/>
      <c r="KA11" s="84"/>
      <c r="KB11" s="84"/>
      <c r="KC11" s="84"/>
      <c r="KD11" s="84"/>
      <c r="KE11" s="84"/>
      <c r="KF11" s="84"/>
      <c r="KG11" s="84"/>
      <c r="KH11" s="84"/>
      <c r="KI11" s="84"/>
      <c r="KJ11" s="84"/>
      <c r="KK11" s="84"/>
      <c r="KL11" s="84"/>
      <c r="KM11" s="84"/>
      <c r="KN11" s="84"/>
      <c r="KO11" s="84"/>
      <c r="KP11" s="84"/>
      <c r="KQ11" s="84"/>
      <c r="KR11" s="84"/>
      <c r="KS11" s="84"/>
      <c r="KT11" s="84"/>
      <c r="KU11" s="84"/>
      <c r="KV11" s="84"/>
      <c r="KW11" s="84"/>
      <c r="KX11" s="84"/>
      <c r="KY11" s="84"/>
      <c r="KZ11" s="84"/>
      <c r="LA11" s="84"/>
      <c r="LB11" s="84"/>
      <c r="LC11" s="84"/>
      <c r="LD11" s="84"/>
      <c r="LE11" s="84"/>
      <c r="LF11" s="84"/>
      <c r="LG11" s="84"/>
      <c r="LH11" s="84"/>
      <c r="LI11" s="84"/>
      <c r="LJ11" s="84"/>
      <c r="LK11" s="84"/>
      <c r="LL11" s="84"/>
      <c r="LM11" s="84"/>
      <c r="LN11" s="84"/>
      <c r="LO11" s="84"/>
      <c r="LP11" s="84"/>
      <c r="LQ11" s="84"/>
      <c r="LR11" s="84"/>
      <c r="LS11" s="84"/>
      <c r="LT11" s="84"/>
      <c r="LU11" s="84" t="s">
        <v>104</v>
      </c>
      <c r="LV11" s="84"/>
      <c r="LW11" s="84"/>
      <c r="LX11" s="84"/>
      <c r="LY11" s="84"/>
      <c r="LZ11" s="84"/>
      <c r="MA11" s="84"/>
      <c r="MB11" s="84"/>
    </row>
    <row r="12" spans="1:340" ht="86.4" x14ac:dyDescent="0.3">
      <c r="A12" s="599"/>
      <c r="B12" s="175" t="s">
        <v>392</v>
      </c>
      <c r="C12" s="416"/>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c r="AH12" s="243"/>
      <c r="AI12" s="243"/>
      <c r="AJ12" s="243"/>
      <c r="AK12" s="609"/>
      <c r="AL12" s="20" t="s">
        <v>87</v>
      </c>
      <c r="AM12" s="21">
        <f t="shared" si="0"/>
        <v>15</v>
      </c>
      <c r="AN12" s="20" t="s">
        <v>94</v>
      </c>
      <c r="AO12" s="21">
        <f t="shared" si="1"/>
        <v>15</v>
      </c>
      <c r="AP12" s="20" t="s">
        <v>88</v>
      </c>
      <c r="AQ12" s="21">
        <f t="shared" si="2"/>
        <v>15</v>
      </c>
      <c r="AR12" s="20" t="s">
        <v>89</v>
      </c>
      <c r="AS12" s="21">
        <f t="shared" si="3"/>
        <v>15</v>
      </c>
      <c r="AT12" s="20" t="s">
        <v>90</v>
      </c>
      <c r="AU12" s="21">
        <f t="shared" si="4"/>
        <v>15</v>
      </c>
      <c r="AV12" s="20" t="s">
        <v>92</v>
      </c>
      <c r="AW12" s="21">
        <f t="shared" si="5"/>
        <v>10</v>
      </c>
      <c r="AX12" s="22" t="s">
        <v>91</v>
      </c>
      <c r="AY12" s="21">
        <f t="shared" si="6"/>
        <v>15</v>
      </c>
      <c r="AZ12" s="20" t="str">
        <f t="shared" si="7"/>
        <v>Fuerte</v>
      </c>
      <c r="BA12" s="20">
        <f t="shared" si="8"/>
        <v>100</v>
      </c>
      <c r="BB12" s="124" t="s">
        <v>39</v>
      </c>
      <c r="BC12" s="20" t="str">
        <f t="shared" si="9"/>
        <v>Fuerte</v>
      </c>
      <c r="BD12" s="24" t="str">
        <f t="shared" si="10"/>
        <v>Fuerte</v>
      </c>
      <c r="BE12" s="24">
        <f t="shared" si="11"/>
        <v>2</v>
      </c>
      <c r="BF12" s="247"/>
      <c r="BG12" s="243"/>
      <c r="BH12" s="243"/>
      <c r="BI12" s="583"/>
      <c r="BJ12" s="243"/>
      <c r="BK12" s="608"/>
      <c r="BL12" s="63">
        <v>0</v>
      </c>
      <c r="BM12" s="63">
        <v>0</v>
      </c>
      <c r="BN12" s="63">
        <v>0</v>
      </c>
      <c r="BO12" s="58"/>
      <c r="BP12" s="85"/>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4"/>
      <c r="EY12" s="84"/>
      <c r="EZ12" s="84"/>
      <c r="FA12" s="84"/>
      <c r="FB12" s="84"/>
      <c r="FC12" s="84"/>
      <c r="FD12" s="84"/>
      <c r="FE12" s="84"/>
      <c r="FF12" s="84"/>
      <c r="FG12" s="84"/>
      <c r="FH12" s="84"/>
      <c r="FI12" s="84"/>
      <c r="FJ12" s="84"/>
      <c r="FK12" s="84"/>
      <c r="FL12" s="84"/>
      <c r="FM12" s="84"/>
      <c r="FN12" s="84"/>
      <c r="FO12" s="84"/>
      <c r="FP12" s="84"/>
      <c r="FQ12" s="84"/>
      <c r="FR12" s="84"/>
      <c r="FS12" s="84"/>
      <c r="FT12" s="84"/>
      <c r="FU12" s="84"/>
      <c r="FV12" s="84"/>
      <c r="FW12" s="84"/>
      <c r="FX12" s="84"/>
      <c r="FY12" s="84"/>
      <c r="FZ12" s="84"/>
      <c r="GA12" s="84"/>
      <c r="GB12" s="84"/>
      <c r="GC12" s="84"/>
      <c r="GD12" s="84"/>
      <c r="GE12" s="84"/>
      <c r="GF12" s="84"/>
      <c r="GG12" s="84"/>
      <c r="GH12" s="84"/>
      <c r="GI12" s="84"/>
      <c r="GJ12" s="84"/>
      <c r="GK12" s="84"/>
      <c r="GL12" s="84"/>
      <c r="GM12" s="84"/>
      <c r="GN12" s="84"/>
      <c r="GO12" s="84"/>
      <c r="GP12" s="84"/>
      <c r="GQ12" s="84"/>
      <c r="GR12" s="84"/>
      <c r="GS12" s="84"/>
      <c r="GT12" s="84"/>
      <c r="GU12" s="84"/>
      <c r="GV12" s="84"/>
      <c r="GW12" s="84"/>
      <c r="GX12" s="84"/>
      <c r="GY12" s="84"/>
      <c r="GZ12" s="84"/>
      <c r="HA12" s="84"/>
      <c r="HB12" s="84"/>
      <c r="HC12" s="84"/>
      <c r="HD12" s="84"/>
      <c r="HE12" s="84"/>
      <c r="HF12" s="84"/>
      <c r="HG12" s="84"/>
      <c r="HH12" s="84"/>
      <c r="HI12" s="84"/>
      <c r="HJ12" s="84"/>
      <c r="HK12" s="84"/>
      <c r="HL12" s="84"/>
      <c r="HM12" s="84"/>
      <c r="HN12" s="84"/>
      <c r="HO12" s="84"/>
      <c r="HP12" s="84"/>
      <c r="HQ12" s="84"/>
      <c r="HR12" s="84"/>
      <c r="HS12" s="84"/>
      <c r="HT12" s="84"/>
      <c r="HU12" s="84"/>
      <c r="HV12" s="84"/>
      <c r="HW12" s="84"/>
      <c r="HX12" s="84"/>
      <c r="HY12" s="84"/>
      <c r="HZ12" s="84"/>
      <c r="IA12" s="84"/>
      <c r="IB12" s="84"/>
      <c r="IC12" s="84"/>
      <c r="ID12" s="84"/>
      <c r="IE12" s="84"/>
      <c r="IF12" s="84"/>
      <c r="IG12" s="84"/>
      <c r="IH12" s="84"/>
      <c r="II12" s="84"/>
      <c r="IJ12" s="84"/>
      <c r="IK12" s="84"/>
      <c r="IL12" s="84"/>
      <c r="IM12" s="84"/>
      <c r="IN12" s="84"/>
      <c r="IO12" s="84"/>
      <c r="IP12" s="84"/>
      <c r="IQ12" s="84"/>
      <c r="IR12" s="84"/>
      <c r="IS12" s="84"/>
      <c r="IT12" s="84"/>
      <c r="IU12" s="84"/>
      <c r="IV12" s="84"/>
      <c r="IW12" s="84"/>
      <c r="IX12" s="84"/>
      <c r="IY12" s="84"/>
      <c r="IZ12" s="84"/>
      <c r="JA12" s="84"/>
      <c r="JB12" s="84"/>
      <c r="JC12" s="84"/>
      <c r="JD12" s="84"/>
      <c r="JE12" s="84"/>
      <c r="JF12" s="84"/>
      <c r="JG12" s="84"/>
      <c r="JH12" s="84"/>
      <c r="JI12" s="84"/>
      <c r="JJ12" s="84"/>
      <c r="JK12" s="84"/>
      <c r="JL12" s="84"/>
      <c r="JM12" s="84"/>
      <c r="JN12" s="84"/>
      <c r="JO12" s="84"/>
      <c r="JP12" s="84"/>
      <c r="JQ12" s="84"/>
      <c r="JR12" s="84"/>
      <c r="JS12" s="84"/>
      <c r="JT12" s="84"/>
      <c r="JU12" s="84"/>
      <c r="JV12" s="84"/>
      <c r="JW12" s="84"/>
      <c r="JX12" s="84"/>
      <c r="JY12" s="84"/>
      <c r="JZ12" s="84"/>
      <c r="KA12" s="84"/>
      <c r="KB12" s="84"/>
      <c r="KC12" s="84"/>
      <c r="KD12" s="84"/>
      <c r="KE12" s="84"/>
      <c r="KF12" s="84"/>
      <c r="KG12" s="84"/>
      <c r="KH12" s="84"/>
      <c r="KI12" s="84"/>
      <c r="KJ12" s="84"/>
      <c r="KK12" s="84"/>
      <c r="KL12" s="84"/>
      <c r="KM12" s="84"/>
      <c r="KN12" s="84"/>
      <c r="KO12" s="84"/>
      <c r="KP12" s="84"/>
      <c r="KQ12" s="84"/>
      <c r="KR12" s="84"/>
      <c r="KS12" s="84"/>
      <c r="KT12" s="84"/>
      <c r="KU12" s="84"/>
      <c r="KV12" s="84"/>
      <c r="KW12" s="84"/>
      <c r="KX12" s="84"/>
      <c r="KY12" s="84"/>
      <c r="KZ12" s="84"/>
      <c r="LA12" s="84"/>
      <c r="LB12" s="84"/>
      <c r="LC12" s="84"/>
      <c r="LD12" s="84"/>
      <c r="LE12" s="84"/>
      <c r="LF12" s="84"/>
      <c r="LG12" s="84"/>
      <c r="LH12" s="84"/>
      <c r="LI12" s="84"/>
      <c r="LJ12" s="84"/>
      <c r="LK12" s="84"/>
      <c r="LL12" s="84"/>
      <c r="LM12" s="84"/>
      <c r="LN12" s="84"/>
      <c r="LO12" s="84"/>
      <c r="LP12" s="84"/>
      <c r="LQ12" s="84"/>
      <c r="LR12" s="84"/>
      <c r="LS12" s="84"/>
      <c r="LT12" s="84"/>
      <c r="LU12" s="84"/>
      <c r="LV12" s="84"/>
      <c r="LW12" s="84"/>
      <c r="LX12" s="84"/>
      <c r="LY12" s="84"/>
      <c r="LZ12" s="84"/>
      <c r="MA12" s="84"/>
      <c r="MB12" s="84"/>
    </row>
    <row r="13" spans="1:340" ht="100.8" customHeight="1" x14ac:dyDescent="0.3">
      <c r="A13" s="242">
        <v>3</v>
      </c>
      <c r="B13" s="149" t="s">
        <v>207</v>
      </c>
      <c r="C13" s="603" t="s">
        <v>395</v>
      </c>
      <c r="D13" s="601" t="s">
        <v>93</v>
      </c>
      <c r="E13" s="456" t="s">
        <v>393</v>
      </c>
      <c r="F13" s="244"/>
      <c r="G13" s="242"/>
      <c r="H13" s="242"/>
      <c r="I13" s="242"/>
      <c r="J13" s="242" t="s">
        <v>46</v>
      </c>
      <c r="K13" s="333">
        <f>IF(J13="X",5,IF(I13="X",4,IF(H13="X",3,IF(G13="X",2,IF(F13="X",1,0)))))</f>
        <v>5</v>
      </c>
      <c r="L13" s="236" t="str">
        <f>IF(K13=1,"RARA VEZ",IF(K13=2,"IMPROBABLE",IF(K13=3,"POSIBLE",IF(K13=4,"PROBABLE",IF(K13=5,"CASI SIEMPRE",FALSE)))))</f>
        <v>CASI SIEMPRE</v>
      </c>
      <c r="M13" s="242" t="s">
        <v>46</v>
      </c>
      <c r="N13" s="242" t="s">
        <v>46</v>
      </c>
      <c r="O13" s="242"/>
      <c r="P13" s="242" t="s">
        <v>46</v>
      </c>
      <c r="Q13" s="242" t="s">
        <v>46</v>
      </c>
      <c r="R13" s="242" t="s">
        <v>46</v>
      </c>
      <c r="S13" s="242" t="s">
        <v>46</v>
      </c>
      <c r="T13" s="242"/>
      <c r="U13" s="242" t="s">
        <v>46</v>
      </c>
      <c r="V13" s="242" t="s">
        <v>46</v>
      </c>
      <c r="W13" s="242"/>
      <c r="X13" s="242" t="s">
        <v>46</v>
      </c>
      <c r="Y13" s="242"/>
      <c r="Z13" s="242" t="s">
        <v>46</v>
      </c>
      <c r="AA13" s="242" t="s">
        <v>46</v>
      </c>
      <c r="AB13" s="242" t="s">
        <v>46</v>
      </c>
      <c r="AC13" s="242"/>
      <c r="AD13" s="242"/>
      <c r="AE13" s="242"/>
      <c r="AF13" s="248">
        <f>COUNTIF(M13:AE13,"X")</f>
        <v>12</v>
      </c>
      <c r="AG13" s="248" t="str">
        <f>IF(AF13=0,"",(IF(AF13&gt;=12,"5",IF(AF13&gt;=6,"4",IF(AF13&lt;=5,"3","")))))</f>
        <v>5</v>
      </c>
      <c r="AH13" s="236" t="str">
        <f>IF(AG13=0,"",(IF(AG13="5","CATASTRÓFICO",IF(AG13="3","MODERADO",IF(AG13="4","MAYOR","")))))</f>
        <v>CATASTRÓFICO</v>
      </c>
      <c r="AI13" s="585">
        <f>+(AG13*K13)</f>
        <v>25</v>
      </c>
      <c r="AJ13" s="249" t="str">
        <f>IF(AI13=0,"",IF(AI13="MAYOR","EXTREMO",IF(AH13="CASI SIEMPRE","EXTREMO",IF(AH13="CATASTRÓFICO","EXTREMO",IF(AI13="12M","EXTREMO",IF(AI13=4,"ALTO",IF(AI13=8,"ALTO",IF(AI13=9,"ALTO",IF(AI13=6,"MODERADO",IF(AI13=3,"MODERADO",IF(AI13=12,IF(AH13="MODERADO","ALTO","EXTREMO"),"EXTREMO")))))))))))</f>
        <v>EXTREMO</v>
      </c>
      <c r="AK13" s="230" t="s">
        <v>205</v>
      </c>
      <c r="AL13" s="20" t="s">
        <v>87</v>
      </c>
      <c r="AM13" s="21">
        <f t="shared" si="0"/>
        <v>15</v>
      </c>
      <c r="AN13" s="20" t="s">
        <v>94</v>
      </c>
      <c r="AO13" s="21">
        <f t="shared" si="1"/>
        <v>15</v>
      </c>
      <c r="AP13" s="20" t="s">
        <v>88</v>
      </c>
      <c r="AQ13" s="21">
        <f t="shared" si="2"/>
        <v>15</v>
      </c>
      <c r="AR13" s="20" t="s">
        <v>89</v>
      </c>
      <c r="AS13" s="21">
        <f t="shared" si="3"/>
        <v>15</v>
      </c>
      <c r="AT13" s="20" t="s">
        <v>90</v>
      </c>
      <c r="AU13" s="21">
        <f t="shared" si="4"/>
        <v>15</v>
      </c>
      <c r="AV13" s="20" t="s">
        <v>92</v>
      </c>
      <c r="AW13" s="21">
        <f t="shared" si="5"/>
        <v>10</v>
      </c>
      <c r="AX13" s="22" t="s">
        <v>91</v>
      </c>
      <c r="AY13" s="21">
        <f t="shared" si="6"/>
        <v>15</v>
      </c>
      <c r="AZ13" s="20" t="str">
        <f t="shared" si="7"/>
        <v>Fuerte</v>
      </c>
      <c r="BA13" s="20">
        <f t="shared" si="8"/>
        <v>100</v>
      </c>
      <c r="BB13" s="20" t="s">
        <v>39</v>
      </c>
      <c r="BC13" s="20" t="str">
        <f t="shared" si="9"/>
        <v>Fuerte</v>
      </c>
      <c r="BD13" s="24" t="str">
        <f t="shared" si="10"/>
        <v>Fuerte</v>
      </c>
      <c r="BE13" s="24">
        <f t="shared" si="11"/>
        <v>2</v>
      </c>
      <c r="BF13" s="246">
        <f>IF(BG13="CASI SIEMPRE",5,IF(BG13="PROBABLE",4,IF(BG13="POSIBLE",3,IF(BG13="IMPROBABLE",2,IF(BG13="RARA VEZ",1,0)))))</f>
        <v>3</v>
      </c>
      <c r="BG13" s="236" t="str" cm="1">
        <f t="array" ref="BG13">IF(BE13=2,IF(L13="CASI SIEMPRE","POSIBLE",IF(L13="PROBABLE","IMPROBABLE","RARA VEZ")),IF(BE13=1,IF(L13="CASI SEGURO","PROBABLE",IF(L13="PROBABLE","POSIBLE",IF(L13="POSIBLE","IMPROBABLE","RARA VEZ"))),IF(BE13:BE14=0,L13,0)))</f>
        <v>POSIBLE</v>
      </c>
      <c r="BH13" s="236" t="str">
        <f>AH13</f>
        <v>CATASTRÓFICO</v>
      </c>
      <c r="BI13" s="586">
        <f>AVERAGE(BE13:BE14)</f>
        <v>2</v>
      </c>
      <c r="BJ13" s="544" t="str">
        <f>IF(BI13=0,"",IF(BG13="CASI SIEMPRE","EXTREMO",IF(BH13="CATASTRÓFICO","EXTREMO",IF(BI13="12M","EXTREMO",IF(BI13="12A","ALTO",IF(BI13=4,"ALTO",IF(BI13=8,"ALTO",IF(BI13=9,"ALTO",IF(BI13=6,"MODERADO",IF(BI13=3,"MODERADO","EXTREMO"))))))))))</f>
        <v>EXTREMO</v>
      </c>
      <c r="BK13" s="607" t="s">
        <v>206</v>
      </c>
      <c r="BL13" s="63">
        <v>0</v>
      </c>
      <c r="BM13" s="63">
        <v>0</v>
      </c>
      <c r="BN13" s="63">
        <v>0</v>
      </c>
      <c r="BO13" s="58"/>
      <c r="BP13" s="85"/>
      <c r="BQ13" s="84"/>
      <c r="BR13" s="84"/>
      <c r="BS13" s="84"/>
      <c r="BT13" s="84"/>
      <c r="BU13" s="84"/>
      <c r="BV13" s="84"/>
      <c r="BW13" s="84"/>
      <c r="BX13" s="84"/>
      <c r="BY13" s="84"/>
      <c r="BZ13" s="84"/>
      <c r="CA13" s="84"/>
      <c r="CB13" s="84"/>
      <c r="CC13" s="84"/>
      <c r="CD13" s="84"/>
      <c r="CE13" s="84"/>
      <c r="CF13" s="84"/>
      <c r="CG13" s="84"/>
      <c r="CH13" s="84"/>
      <c r="CI13" s="84"/>
      <c r="CJ13" s="84"/>
      <c r="CK13" s="84"/>
      <c r="CL13" s="84"/>
      <c r="CM13" s="84"/>
      <c r="CN13" s="84"/>
      <c r="CO13" s="84"/>
      <c r="CP13" s="84"/>
      <c r="CQ13" s="84"/>
      <c r="CR13" s="84"/>
      <c r="CS13" s="84"/>
      <c r="CT13" s="84"/>
      <c r="CU13" s="84"/>
      <c r="CV13" s="84"/>
      <c r="CW13" s="84"/>
      <c r="CX13" s="84"/>
      <c r="CY13" s="84"/>
      <c r="CZ13" s="84"/>
      <c r="DA13" s="84"/>
      <c r="DB13" s="84"/>
      <c r="DC13" s="84"/>
      <c r="DD13" s="84"/>
      <c r="DE13" s="84"/>
      <c r="DF13" s="84"/>
      <c r="DG13" s="84"/>
      <c r="DH13" s="84"/>
      <c r="DI13" s="84"/>
      <c r="DJ13" s="84"/>
      <c r="DK13" s="84"/>
      <c r="DL13" s="84"/>
      <c r="DM13" s="84"/>
      <c r="DN13" s="84"/>
      <c r="DO13" s="84"/>
      <c r="DP13" s="84"/>
      <c r="DQ13" s="84"/>
      <c r="DR13" s="84"/>
      <c r="DS13" s="84"/>
      <c r="DT13" s="84"/>
      <c r="DU13" s="84"/>
      <c r="DV13" s="84"/>
      <c r="DW13" s="84"/>
      <c r="DX13" s="84"/>
      <c r="DY13" s="84"/>
      <c r="DZ13" s="84"/>
      <c r="EA13" s="84"/>
      <c r="EB13" s="84"/>
      <c r="EC13" s="84"/>
      <c r="ED13" s="84"/>
      <c r="EE13" s="84"/>
      <c r="EF13" s="84"/>
      <c r="EG13" s="84"/>
      <c r="EH13" s="84"/>
      <c r="EI13" s="84"/>
      <c r="EJ13" s="84"/>
      <c r="EK13" s="84"/>
      <c r="EL13" s="84"/>
      <c r="EM13" s="84"/>
      <c r="EN13" s="84"/>
      <c r="EO13" s="84"/>
      <c r="EP13" s="84"/>
      <c r="EQ13" s="84"/>
      <c r="ER13" s="84"/>
      <c r="ES13" s="84"/>
      <c r="ET13" s="84"/>
      <c r="EU13" s="84"/>
      <c r="EV13" s="84"/>
      <c r="EW13" s="84"/>
      <c r="EX13" s="84"/>
      <c r="EY13" s="84"/>
      <c r="EZ13" s="84"/>
      <c r="FA13" s="84"/>
      <c r="FB13" s="84"/>
      <c r="FC13" s="84"/>
      <c r="FD13" s="84"/>
      <c r="FE13" s="84"/>
      <c r="FF13" s="84"/>
      <c r="FG13" s="84"/>
      <c r="FH13" s="84"/>
      <c r="FI13" s="84"/>
      <c r="FJ13" s="84"/>
      <c r="FK13" s="84"/>
      <c r="FL13" s="84"/>
      <c r="FM13" s="84"/>
      <c r="FN13" s="84"/>
      <c r="FO13" s="84"/>
      <c r="FP13" s="84"/>
      <c r="FQ13" s="84"/>
      <c r="FR13" s="84"/>
      <c r="FS13" s="84"/>
      <c r="FT13" s="84"/>
      <c r="FU13" s="84"/>
      <c r="FV13" s="84"/>
      <c r="FW13" s="84"/>
      <c r="FX13" s="84"/>
      <c r="FY13" s="84"/>
      <c r="FZ13" s="84"/>
      <c r="GA13" s="84"/>
      <c r="GB13" s="84"/>
      <c r="GC13" s="84"/>
      <c r="GD13" s="84"/>
      <c r="GE13" s="84"/>
      <c r="GF13" s="84"/>
      <c r="GG13" s="84"/>
      <c r="GH13" s="84"/>
      <c r="GI13" s="84"/>
      <c r="GJ13" s="84"/>
      <c r="GK13" s="84"/>
      <c r="GL13" s="84"/>
      <c r="GM13" s="84"/>
      <c r="GN13" s="84"/>
      <c r="GO13" s="84"/>
      <c r="GP13" s="84"/>
      <c r="GQ13" s="84"/>
      <c r="GR13" s="84"/>
      <c r="GS13" s="84"/>
      <c r="GT13" s="84"/>
      <c r="GU13" s="84"/>
      <c r="GV13" s="84"/>
      <c r="GW13" s="84"/>
      <c r="GX13" s="84"/>
      <c r="GY13" s="84"/>
      <c r="GZ13" s="84"/>
      <c r="HA13" s="84"/>
      <c r="HB13" s="84"/>
      <c r="HC13" s="84"/>
      <c r="HD13" s="84"/>
      <c r="HE13" s="84"/>
      <c r="HF13" s="84"/>
      <c r="HG13" s="84"/>
      <c r="HH13" s="84"/>
      <c r="HI13" s="84"/>
      <c r="HJ13" s="84"/>
      <c r="HK13" s="84"/>
      <c r="HL13" s="84"/>
      <c r="HM13" s="84"/>
      <c r="HN13" s="84"/>
      <c r="HO13" s="84"/>
      <c r="HP13" s="84"/>
      <c r="HQ13" s="84"/>
      <c r="HR13" s="84"/>
      <c r="HS13" s="84"/>
      <c r="HT13" s="84"/>
      <c r="HU13" s="84"/>
      <c r="HV13" s="84"/>
      <c r="HW13" s="84"/>
      <c r="HX13" s="84"/>
      <c r="HY13" s="84"/>
      <c r="HZ13" s="84"/>
      <c r="IA13" s="84"/>
      <c r="IB13" s="84"/>
      <c r="IC13" s="84"/>
      <c r="ID13" s="84"/>
      <c r="IE13" s="84"/>
      <c r="IF13" s="84"/>
      <c r="IG13" s="84"/>
      <c r="IH13" s="84"/>
      <c r="II13" s="84"/>
      <c r="IJ13" s="84"/>
      <c r="IK13" s="84"/>
      <c r="IL13" s="84"/>
      <c r="IM13" s="84"/>
      <c r="IN13" s="84"/>
      <c r="IO13" s="84"/>
      <c r="IP13" s="84"/>
      <c r="IQ13" s="84"/>
      <c r="IR13" s="84"/>
      <c r="IS13" s="84"/>
      <c r="IT13" s="84"/>
      <c r="IU13" s="84"/>
      <c r="IV13" s="84"/>
      <c r="IW13" s="84"/>
      <c r="IX13" s="84"/>
      <c r="IY13" s="84"/>
      <c r="IZ13" s="84"/>
      <c r="JA13" s="84"/>
      <c r="JB13" s="84"/>
      <c r="JC13" s="84"/>
      <c r="JD13" s="84"/>
      <c r="JE13" s="84"/>
      <c r="JF13" s="84"/>
      <c r="JG13" s="84"/>
      <c r="JH13" s="84"/>
      <c r="JI13" s="84"/>
      <c r="JJ13" s="84"/>
      <c r="JK13" s="84"/>
      <c r="JL13" s="84"/>
      <c r="JM13" s="84"/>
      <c r="JN13" s="84"/>
      <c r="JO13" s="84"/>
      <c r="JP13" s="84"/>
      <c r="JQ13" s="84"/>
      <c r="JR13" s="84"/>
      <c r="JS13" s="84"/>
      <c r="JT13" s="84"/>
      <c r="JU13" s="84"/>
      <c r="JV13" s="84"/>
      <c r="JW13" s="84"/>
      <c r="JX13" s="84"/>
      <c r="JY13" s="84"/>
      <c r="JZ13" s="84"/>
      <c r="KA13" s="84"/>
      <c r="KB13" s="84"/>
      <c r="KC13" s="84"/>
      <c r="KD13" s="84"/>
      <c r="KE13" s="84"/>
      <c r="KF13" s="84"/>
      <c r="KG13" s="84"/>
      <c r="KH13" s="84"/>
      <c r="KI13" s="84"/>
      <c r="KJ13" s="84"/>
      <c r="KK13" s="84"/>
      <c r="KL13" s="84"/>
      <c r="KM13" s="84"/>
      <c r="KN13" s="84"/>
      <c r="KO13" s="84"/>
      <c r="KP13" s="84"/>
      <c r="KQ13" s="84"/>
      <c r="KR13" s="84"/>
      <c r="KS13" s="84"/>
      <c r="KT13" s="84"/>
      <c r="KU13" s="84"/>
      <c r="KV13" s="84"/>
      <c r="KW13" s="84"/>
      <c r="KX13" s="84"/>
      <c r="KY13" s="84"/>
      <c r="KZ13" s="84"/>
      <c r="LA13" s="84"/>
      <c r="LB13" s="84"/>
      <c r="LC13" s="84"/>
      <c r="LD13" s="84"/>
      <c r="LE13" s="84"/>
      <c r="LF13" s="84"/>
      <c r="LG13" s="84"/>
      <c r="LH13" s="84"/>
      <c r="LI13" s="84"/>
      <c r="LJ13" s="84"/>
      <c r="LK13" s="84"/>
      <c r="LL13" s="84"/>
      <c r="LM13" s="84"/>
      <c r="LN13" s="84"/>
      <c r="LO13" s="84"/>
      <c r="LP13" s="84"/>
      <c r="LQ13" s="84"/>
      <c r="LR13" s="84"/>
      <c r="LS13" s="84" t="s">
        <v>95</v>
      </c>
      <c r="LT13" s="84"/>
      <c r="LU13" s="116" t="s">
        <v>96</v>
      </c>
      <c r="LV13" s="84" t="s">
        <v>97</v>
      </c>
      <c r="LW13" s="84" t="s">
        <v>98</v>
      </c>
      <c r="LX13" s="84" t="s">
        <v>99</v>
      </c>
      <c r="LY13" s="84" t="s">
        <v>100</v>
      </c>
      <c r="LZ13" s="84" t="s">
        <v>101</v>
      </c>
      <c r="MA13" s="84"/>
      <c r="MB13" s="84"/>
    </row>
    <row r="14" spans="1:340" ht="86.4" x14ac:dyDescent="0.3">
      <c r="A14" s="599"/>
      <c r="B14" s="149" t="s">
        <v>394</v>
      </c>
      <c r="C14" s="254"/>
      <c r="D14" s="243"/>
      <c r="E14" s="243"/>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31"/>
      <c r="AL14" s="20" t="s">
        <v>87</v>
      </c>
      <c r="AM14" s="21">
        <f t="shared" si="0"/>
        <v>15</v>
      </c>
      <c r="AN14" s="20" t="s">
        <v>94</v>
      </c>
      <c r="AO14" s="21">
        <f t="shared" si="1"/>
        <v>15</v>
      </c>
      <c r="AP14" s="20" t="s">
        <v>88</v>
      </c>
      <c r="AQ14" s="21">
        <f t="shared" si="2"/>
        <v>15</v>
      </c>
      <c r="AR14" s="20" t="s">
        <v>89</v>
      </c>
      <c r="AS14" s="21">
        <f t="shared" si="3"/>
        <v>15</v>
      </c>
      <c r="AT14" s="20" t="s">
        <v>90</v>
      </c>
      <c r="AU14" s="21">
        <f t="shared" si="4"/>
        <v>15</v>
      </c>
      <c r="AV14" s="20" t="s">
        <v>92</v>
      </c>
      <c r="AW14" s="21">
        <f t="shared" si="5"/>
        <v>10</v>
      </c>
      <c r="AX14" s="22" t="s">
        <v>91</v>
      </c>
      <c r="AY14" s="21">
        <f t="shared" si="6"/>
        <v>15</v>
      </c>
      <c r="AZ14" s="20" t="str">
        <f t="shared" si="7"/>
        <v>Fuerte</v>
      </c>
      <c r="BA14" s="20">
        <f t="shared" si="8"/>
        <v>100</v>
      </c>
      <c r="BB14" s="124" t="s">
        <v>39</v>
      </c>
      <c r="BC14" s="20" t="str">
        <f t="shared" si="9"/>
        <v>Fuerte</v>
      </c>
      <c r="BD14" s="24" t="str">
        <f t="shared" si="10"/>
        <v>Fuerte</v>
      </c>
      <c r="BE14" s="24">
        <f t="shared" si="11"/>
        <v>2</v>
      </c>
      <c r="BF14" s="247"/>
      <c r="BG14" s="243"/>
      <c r="BH14" s="243"/>
      <c r="BI14" s="583"/>
      <c r="BJ14" s="243"/>
      <c r="BK14" s="608"/>
      <c r="BL14" s="63">
        <v>0</v>
      </c>
      <c r="BM14" s="63">
        <v>0</v>
      </c>
      <c r="BN14" s="63">
        <v>0</v>
      </c>
      <c r="BO14" s="58"/>
      <c r="BP14" s="85"/>
      <c r="BQ14" s="84"/>
      <c r="BR14" s="84"/>
      <c r="BS14" s="84"/>
      <c r="BT14" s="84"/>
      <c r="BU14" s="84"/>
      <c r="BV14" s="84"/>
      <c r="BW14" s="84"/>
      <c r="BX14" s="84"/>
      <c r="BY14" s="84"/>
      <c r="BZ14" s="84"/>
      <c r="CA14" s="84"/>
      <c r="CB14" s="84"/>
      <c r="CC14" s="84"/>
      <c r="CD14" s="84"/>
      <c r="CE14" s="84"/>
      <c r="CF14" s="84"/>
      <c r="CG14" s="84"/>
      <c r="CH14" s="84"/>
      <c r="CI14" s="84"/>
      <c r="CJ14" s="84"/>
      <c r="CK14" s="84"/>
      <c r="CL14" s="84"/>
      <c r="CM14" s="84"/>
      <c r="CN14" s="84"/>
      <c r="CO14" s="84"/>
      <c r="CP14" s="84"/>
      <c r="CQ14" s="84"/>
      <c r="CR14" s="84"/>
      <c r="CS14" s="84"/>
      <c r="CT14" s="84"/>
      <c r="CU14" s="84"/>
      <c r="CV14" s="84"/>
      <c r="CW14" s="84"/>
      <c r="CX14" s="84"/>
      <c r="CY14" s="84"/>
      <c r="CZ14" s="84"/>
      <c r="DA14" s="84"/>
      <c r="DB14" s="84"/>
      <c r="DC14" s="84"/>
      <c r="DD14" s="84"/>
      <c r="DE14" s="84"/>
      <c r="DF14" s="84"/>
      <c r="DG14" s="84"/>
      <c r="DH14" s="84"/>
      <c r="DI14" s="84"/>
      <c r="DJ14" s="84"/>
      <c r="DK14" s="84"/>
      <c r="DL14" s="84"/>
      <c r="DM14" s="84"/>
      <c r="DN14" s="84"/>
      <c r="DO14" s="84"/>
      <c r="DP14" s="84"/>
      <c r="DQ14" s="84"/>
      <c r="DR14" s="84"/>
      <c r="DS14" s="84"/>
      <c r="DT14" s="84"/>
      <c r="DU14" s="84"/>
      <c r="DV14" s="84"/>
      <c r="DW14" s="84"/>
      <c r="DX14" s="84"/>
      <c r="DY14" s="84"/>
      <c r="DZ14" s="84"/>
      <c r="EA14" s="84"/>
      <c r="EB14" s="84"/>
      <c r="EC14" s="84"/>
      <c r="ED14" s="84"/>
      <c r="EE14" s="84"/>
      <c r="EF14" s="84"/>
      <c r="EG14" s="84"/>
      <c r="EH14" s="84"/>
      <c r="EI14" s="84"/>
      <c r="EJ14" s="84"/>
      <c r="EK14" s="84"/>
      <c r="EL14" s="84"/>
      <c r="EM14" s="84"/>
      <c r="EN14" s="84"/>
      <c r="EO14" s="84"/>
      <c r="EP14" s="84"/>
      <c r="EQ14" s="84"/>
      <c r="ER14" s="84"/>
      <c r="ES14" s="84"/>
      <c r="ET14" s="84"/>
      <c r="EU14" s="84"/>
      <c r="EV14" s="84"/>
      <c r="EW14" s="84"/>
      <c r="EX14" s="84"/>
      <c r="EY14" s="84"/>
      <c r="EZ14" s="84"/>
      <c r="FA14" s="84"/>
      <c r="FB14" s="84"/>
      <c r="FC14" s="84"/>
      <c r="FD14" s="84"/>
      <c r="FE14" s="84"/>
      <c r="FF14" s="84"/>
      <c r="FG14" s="84"/>
      <c r="FH14" s="84"/>
      <c r="FI14" s="84"/>
      <c r="FJ14" s="84"/>
      <c r="FK14" s="84"/>
      <c r="FL14" s="84"/>
      <c r="FM14" s="84"/>
      <c r="FN14" s="84"/>
      <c r="FO14" s="84"/>
      <c r="FP14" s="84"/>
      <c r="FQ14" s="84"/>
      <c r="FR14" s="84"/>
      <c r="FS14" s="84"/>
      <c r="FT14" s="84"/>
      <c r="FU14" s="84"/>
      <c r="FV14" s="84"/>
      <c r="FW14" s="84"/>
      <c r="FX14" s="84"/>
      <c r="FY14" s="84"/>
      <c r="FZ14" s="84"/>
      <c r="GA14" s="84"/>
      <c r="GB14" s="84"/>
      <c r="GC14" s="84"/>
      <c r="GD14" s="84"/>
      <c r="GE14" s="84"/>
      <c r="GF14" s="84"/>
      <c r="GG14" s="84"/>
      <c r="GH14" s="84"/>
      <c r="GI14" s="84"/>
      <c r="GJ14" s="84"/>
      <c r="GK14" s="84"/>
      <c r="GL14" s="84"/>
      <c r="GM14" s="84"/>
      <c r="GN14" s="84"/>
      <c r="GO14" s="84"/>
      <c r="GP14" s="84"/>
      <c r="GQ14" s="84"/>
      <c r="GR14" s="84"/>
      <c r="GS14" s="84"/>
      <c r="GT14" s="84"/>
      <c r="GU14" s="84"/>
      <c r="GV14" s="84"/>
      <c r="GW14" s="84"/>
      <c r="GX14" s="84"/>
      <c r="GY14" s="84"/>
      <c r="GZ14" s="84"/>
      <c r="HA14" s="84"/>
      <c r="HB14" s="84"/>
      <c r="HC14" s="84"/>
      <c r="HD14" s="84"/>
      <c r="HE14" s="84"/>
      <c r="HF14" s="84"/>
      <c r="HG14" s="84"/>
      <c r="HH14" s="84"/>
      <c r="HI14" s="84"/>
      <c r="HJ14" s="84"/>
      <c r="HK14" s="84"/>
      <c r="HL14" s="84"/>
      <c r="HM14" s="84"/>
      <c r="HN14" s="84"/>
      <c r="HO14" s="84"/>
      <c r="HP14" s="84"/>
      <c r="HQ14" s="84"/>
      <c r="HR14" s="84"/>
      <c r="HS14" s="84"/>
      <c r="HT14" s="84"/>
      <c r="HU14" s="84"/>
      <c r="HV14" s="84"/>
      <c r="HW14" s="84"/>
      <c r="HX14" s="84"/>
      <c r="HY14" s="84"/>
      <c r="HZ14" s="84"/>
      <c r="IA14" s="84"/>
      <c r="IB14" s="84"/>
      <c r="IC14" s="84"/>
      <c r="ID14" s="84"/>
      <c r="IE14" s="84"/>
      <c r="IF14" s="84"/>
      <c r="IG14" s="84"/>
      <c r="IH14" s="84"/>
      <c r="II14" s="84"/>
      <c r="IJ14" s="84"/>
      <c r="IK14" s="84"/>
      <c r="IL14" s="84"/>
      <c r="IM14" s="84"/>
      <c r="IN14" s="84"/>
      <c r="IO14" s="84"/>
      <c r="IP14" s="84"/>
      <c r="IQ14" s="84"/>
      <c r="IR14" s="84"/>
      <c r="IS14" s="84"/>
      <c r="IT14" s="84"/>
      <c r="IU14" s="84"/>
      <c r="IV14" s="84"/>
      <c r="IW14" s="84"/>
      <c r="IX14" s="84"/>
      <c r="IY14" s="84"/>
      <c r="IZ14" s="84"/>
      <c r="JA14" s="84"/>
      <c r="JB14" s="84"/>
      <c r="JC14" s="84"/>
      <c r="JD14" s="84"/>
      <c r="JE14" s="84"/>
      <c r="JF14" s="84"/>
      <c r="JG14" s="84"/>
      <c r="JH14" s="84"/>
      <c r="JI14" s="84"/>
      <c r="JJ14" s="84"/>
      <c r="JK14" s="84"/>
      <c r="JL14" s="84"/>
      <c r="JM14" s="84"/>
      <c r="JN14" s="84"/>
      <c r="JO14" s="84"/>
      <c r="JP14" s="84"/>
      <c r="JQ14" s="84"/>
      <c r="JR14" s="84"/>
      <c r="JS14" s="84"/>
      <c r="JT14" s="84"/>
      <c r="JU14" s="84"/>
      <c r="JV14" s="84"/>
      <c r="JW14" s="84"/>
      <c r="JX14" s="84"/>
      <c r="JY14" s="84"/>
      <c r="JZ14" s="84"/>
      <c r="KA14" s="84"/>
      <c r="KB14" s="84"/>
      <c r="KC14" s="84"/>
      <c r="KD14" s="84"/>
      <c r="KE14" s="84"/>
      <c r="KF14" s="84"/>
      <c r="KG14" s="84"/>
      <c r="KH14" s="84"/>
      <c r="KI14" s="84"/>
      <c r="KJ14" s="84"/>
      <c r="KK14" s="84"/>
      <c r="KL14" s="84"/>
      <c r="KM14" s="84"/>
      <c r="KN14" s="84"/>
      <c r="KO14" s="84"/>
      <c r="KP14" s="84"/>
      <c r="KQ14" s="84"/>
      <c r="KR14" s="84"/>
      <c r="KS14" s="84"/>
      <c r="KT14" s="84"/>
      <c r="KU14" s="84"/>
      <c r="KV14" s="84"/>
      <c r="KW14" s="84"/>
      <c r="KX14" s="84"/>
      <c r="KY14" s="84"/>
      <c r="KZ14" s="84"/>
      <c r="LA14" s="84"/>
      <c r="LB14" s="84"/>
      <c r="LC14" s="84"/>
      <c r="LD14" s="84"/>
      <c r="LE14" s="84"/>
      <c r="LF14" s="84"/>
      <c r="LG14" s="84"/>
      <c r="LH14" s="84"/>
      <c r="LI14" s="84"/>
      <c r="LJ14" s="84"/>
      <c r="LK14" s="84"/>
      <c r="LL14" s="84"/>
      <c r="LM14" s="84"/>
      <c r="LN14" s="84"/>
      <c r="LO14" s="84"/>
      <c r="LP14" s="84"/>
      <c r="LQ14" s="84"/>
      <c r="LR14" s="84"/>
      <c r="LS14" s="84"/>
      <c r="LT14" s="84"/>
      <c r="LU14" s="84" t="s">
        <v>94</v>
      </c>
      <c r="LV14" s="84"/>
      <c r="LW14" s="84" t="s">
        <v>102</v>
      </c>
      <c r="LX14" s="84"/>
      <c r="LY14" s="84"/>
      <c r="LZ14" s="84" t="s">
        <v>103</v>
      </c>
      <c r="MA14" s="84"/>
      <c r="MB14" s="84"/>
    </row>
    <row r="15" spans="1:340" ht="14.4" x14ac:dyDescent="0.3">
      <c r="A15" s="49"/>
      <c r="B15" s="182"/>
      <c r="C15" s="183"/>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79"/>
      <c r="AL15" s="49"/>
      <c r="AM15" s="50"/>
      <c r="AN15" s="49"/>
      <c r="AO15" s="50"/>
      <c r="AP15" s="49"/>
      <c r="AQ15" s="50"/>
      <c r="AR15" s="49"/>
      <c r="AS15" s="50"/>
      <c r="AT15" s="49"/>
      <c r="AU15" s="50"/>
      <c r="AV15" s="49"/>
      <c r="AW15" s="50"/>
      <c r="AX15" s="51"/>
      <c r="AY15" s="50"/>
      <c r="AZ15" s="49"/>
      <c r="BA15" s="49"/>
      <c r="BB15" s="90"/>
      <c r="BC15" s="49"/>
      <c r="BD15" s="53"/>
      <c r="BE15" s="53"/>
      <c r="BF15" s="53"/>
      <c r="BG15" s="1"/>
      <c r="BH15" s="1"/>
      <c r="BI15" s="171"/>
      <c r="BJ15" s="1"/>
      <c r="BK15" s="180"/>
      <c r="BL15" s="125"/>
      <c r="BM15" s="125"/>
      <c r="BN15" s="125"/>
      <c r="BO15" s="88"/>
      <c r="BP15" s="72"/>
      <c r="BQ15" s="84"/>
      <c r="BR15" s="84"/>
      <c r="BS15" s="84"/>
      <c r="BT15" s="84"/>
      <c r="BU15" s="84"/>
      <c r="BV15" s="84"/>
      <c r="BW15" s="84"/>
      <c r="BX15" s="84"/>
      <c r="BY15" s="84"/>
      <c r="BZ15" s="84"/>
      <c r="CA15" s="84"/>
      <c r="CB15" s="84"/>
      <c r="CC15" s="84"/>
      <c r="CD15" s="84"/>
      <c r="CE15" s="84"/>
      <c r="CF15" s="84"/>
      <c r="CG15" s="84"/>
      <c r="CH15" s="84"/>
      <c r="CI15" s="84"/>
      <c r="CJ15" s="84"/>
      <c r="CK15" s="84"/>
      <c r="CL15" s="84"/>
      <c r="CM15" s="84"/>
      <c r="CN15" s="84"/>
      <c r="CO15" s="84"/>
      <c r="CP15" s="84"/>
      <c r="CQ15" s="84"/>
      <c r="CR15" s="84"/>
      <c r="CS15" s="84"/>
      <c r="CT15" s="84"/>
      <c r="CU15" s="84"/>
      <c r="CV15" s="84"/>
      <c r="CW15" s="84"/>
      <c r="CX15" s="84"/>
      <c r="CY15" s="84"/>
      <c r="CZ15" s="84"/>
      <c r="DA15" s="84"/>
      <c r="DB15" s="84"/>
      <c r="DC15" s="84"/>
      <c r="DD15" s="84"/>
      <c r="DE15" s="84"/>
      <c r="DF15" s="84"/>
      <c r="DG15" s="84"/>
      <c r="DH15" s="84"/>
      <c r="DI15" s="84"/>
      <c r="DJ15" s="84"/>
      <c r="DK15" s="84"/>
      <c r="DL15" s="84"/>
      <c r="DM15" s="84"/>
      <c r="DN15" s="84"/>
      <c r="DO15" s="84"/>
      <c r="DP15" s="84"/>
      <c r="DQ15" s="84"/>
      <c r="DR15" s="84"/>
      <c r="DS15" s="84"/>
      <c r="DT15" s="84"/>
      <c r="DU15" s="84"/>
      <c r="DV15" s="84"/>
      <c r="DW15" s="84"/>
      <c r="DX15" s="84"/>
      <c r="DY15" s="84"/>
      <c r="DZ15" s="84"/>
      <c r="EA15" s="84"/>
      <c r="EB15" s="84"/>
      <c r="EC15" s="84"/>
      <c r="ED15" s="84"/>
      <c r="EE15" s="84"/>
      <c r="EF15" s="84"/>
      <c r="EG15" s="84"/>
      <c r="EH15" s="84"/>
      <c r="EI15" s="84"/>
      <c r="EJ15" s="84"/>
      <c r="EK15" s="84"/>
      <c r="EL15" s="84"/>
      <c r="EM15" s="84"/>
      <c r="EN15" s="84"/>
      <c r="EO15" s="84"/>
      <c r="EP15" s="84"/>
      <c r="EQ15" s="84"/>
      <c r="ER15" s="84"/>
      <c r="ES15" s="84"/>
      <c r="ET15" s="84"/>
      <c r="EU15" s="84"/>
      <c r="EV15" s="84"/>
      <c r="EW15" s="84"/>
      <c r="EX15" s="84"/>
      <c r="EY15" s="84"/>
      <c r="EZ15" s="84"/>
      <c r="FA15" s="84"/>
      <c r="FB15" s="84"/>
      <c r="FC15" s="84"/>
      <c r="FD15" s="84"/>
      <c r="FE15" s="84"/>
      <c r="FF15" s="84"/>
      <c r="FG15" s="84"/>
      <c r="FH15" s="84"/>
      <c r="FI15" s="84"/>
      <c r="FJ15" s="84"/>
      <c r="FK15" s="84"/>
      <c r="FL15" s="84"/>
      <c r="FM15" s="84"/>
      <c r="FN15" s="84"/>
      <c r="FO15" s="84"/>
      <c r="FP15" s="84"/>
      <c r="FQ15" s="84"/>
      <c r="FR15" s="84"/>
      <c r="FS15" s="84"/>
      <c r="FT15" s="84"/>
      <c r="FU15" s="84"/>
      <c r="FV15" s="84"/>
      <c r="FW15" s="84"/>
      <c r="FX15" s="84"/>
      <c r="FY15" s="84"/>
      <c r="FZ15" s="84"/>
      <c r="GA15" s="84"/>
      <c r="GB15" s="84"/>
      <c r="GC15" s="84"/>
      <c r="GD15" s="84"/>
      <c r="GE15" s="84"/>
      <c r="GF15" s="84"/>
      <c r="GG15" s="84"/>
      <c r="GH15" s="84"/>
      <c r="GI15" s="84"/>
      <c r="GJ15" s="84"/>
      <c r="GK15" s="84"/>
      <c r="GL15" s="84"/>
      <c r="GM15" s="84"/>
      <c r="GN15" s="84"/>
      <c r="GO15" s="84"/>
      <c r="GP15" s="84"/>
      <c r="GQ15" s="84"/>
      <c r="GR15" s="84"/>
      <c r="GS15" s="84"/>
      <c r="GT15" s="84"/>
      <c r="GU15" s="84"/>
      <c r="GV15" s="84"/>
      <c r="GW15" s="84"/>
      <c r="GX15" s="84"/>
      <c r="GY15" s="84"/>
      <c r="GZ15" s="84"/>
      <c r="HA15" s="84"/>
      <c r="HB15" s="84"/>
      <c r="HC15" s="84"/>
      <c r="HD15" s="84"/>
      <c r="HE15" s="84"/>
      <c r="HF15" s="84"/>
      <c r="HG15" s="84"/>
      <c r="HH15" s="84"/>
      <c r="HI15" s="84"/>
      <c r="HJ15" s="84"/>
      <c r="HK15" s="84"/>
      <c r="HL15" s="84"/>
      <c r="HM15" s="84"/>
      <c r="HN15" s="84"/>
      <c r="HO15" s="84"/>
      <c r="HP15" s="84"/>
      <c r="HQ15" s="84"/>
      <c r="HR15" s="84"/>
      <c r="HS15" s="84"/>
      <c r="HT15" s="84"/>
      <c r="HU15" s="84"/>
      <c r="HV15" s="84"/>
      <c r="HW15" s="84"/>
      <c r="HX15" s="84"/>
      <c r="HY15" s="84"/>
      <c r="HZ15" s="84"/>
      <c r="IA15" s="84"/>
      <c r="IB15" s="84"/>
      <c r="IC15" s="84"/>
      <c r="ID15" s="84"/>
      <c r="IE15" s="84"/>
      <c r="IF15" s="84"/>
      <c r="IG15" s="84"/>
      <c r="IH15" s="84"/>
      <c r="II15" s="84"/>
      <c r="IJ15" s="84"/>
      <c r="IK15" s="84"/>
      <c r="IL15" s="84"/>
      <c r="IM15" s="84"/>
      <c r="IN15" s="84"/>
      <c r="IO15" s="84"/>
      <c r="IP15" s="84"/>
      <c r="IQ15" s="84"/>
      <c r="IR15" s="84"/>
      <c r="IS15" s="84"/>
      <c r="IT15" s="84"/>
      <c r="IU15" s="84"/>
      <c r="IV15" s="84"/>
      <c r="IW15" s="84"/>
      <c r="IX15" s="84"/>
      <c r="IY15" s="84"/>
      <c r="IZ15" s="84"/>
      <c r="JA15" s="84"/>
      <c r="JB15" s="84"/>
      <c r="JC15" s="84"/>
      <c r="JD15" s="84"/>
      <c r="JE15" s="84"/>
      <c r="JF15" s="84"/>
      <c r="JG15" s="84"/>
      <c r="JH15" s="84"/>
      <c r="JI15" s="84"/>
      <c r="JJ15" s="84"/>
      <c r="JK15" s="84"/>
      <c r="JL15" s="84"/>
      <c r="JM15" s="84"/>
      <c r="JN15" s="84"/>
      <c r="JO15" s="84"/>
      <c r="JP15" s="84"/>
      <c r="JQ15" s="84"/>
      <c r="JR15" s="84"/>
      <c r="JS15" s="84"/>
      <c r="JT15" s="84"/>
      <c r="JU15" s="84"/>
      <c r="JV15" s="84"/>
      <c r="JW15" s="84"/>
      <c r="JX15" s="84"/>
      <c r="JY15" s="84"/>
      <c r="JZ15" s="84"/>
      <c r="KA15" s="84"/>
      <c r="KB15" s="84"/>
      <c r="KC15" s="84"/>
      <c r="KD15" s="84"/>
      <c r="KE15" s="84"/>
      <c r="KF15" s="84"/>
      <c r="KG15" s="84"/>
      <c r="KH15" s="84"/>
      <c r="KI15" s="84"/>
      <c r="KJ15" s="84"/>
      <c r="KK15" s="84"/>
      <c r="KL15" s="84"/>
      <c r="KM15" s="84"/>
      <c r="KN15" s="84"/>
      <c r="KO15" s="84"/>
      <c r="KP15" s="84"/>
      <c r="KQ15" s="84"/>
      <c r="KR15" s="84"/>
      <c r="KS15" s="84"/>
      <c r="KT15" s="84"/>
      <c r="KU15" s="84"/>
      <c r="KV15" s="84"/>
      <c r="KW15" s="84"/>
      <c r="KX15" s="84"/>
      <c r="KY15" s="84"/>
      <c r="KZ15" s="84"/>
      <c r="LA15" s="84"/>
      <c r="LB15" s="84"/>
      <c r="LC15" s="84"/>
      <c r="LD15" s="84"/>
      <c r="LE15" s="84"/>
      <c r="LF15" s="84"/>
      <c r="LG15" s="84"/>
      <c r="LH15" s="84"/>
      <c r="LI15" s="84"/>
      <c r="LJ15" s="84"/>
      <c r="LK15" s="84"/>
      <c r="LL15" s="84"/>
      <c r="LM15" s="84"/>
      <c r="LN15" s="84"/>
      <c r="LO15" s="84"/>
      <c r="LP15" s="84"/>
      <c r="LQ15" s="84"/>
      <c r="LR15" s="84"/>
      <c r="LS15" s="84"/>
      <c r="LT15" s="84"/>
      <c r="LU15" s="84"/>
      <c r="LV15" s="84"/>
      <c r="LW15" s="84"/>
      <c r="LX15" s="84"/>
      <c r="LY15" s="84"/>
      <c r="LZ15" s="84"/>
      <c r="MA15" s="84"/>
      <c r="MB15" s="84"/>
    </row>
    <row r="16" spans="1:340" ht="14.4" x14ac:dyDescent="0.3">
      <c r="A16" s="49"/>
      <c r="B16" s="182"/>
      <c r="C16" s="183"/>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79"/>
      <c r="AL16" s="49"/>
      <c r="AM16" s="50"/>
      <c r="AN16" s="49"/>
      <c r="AO16" s="50"/>
      <c r="AP16" s="49"/>
      <c r="AQ16" s="50"/>
      <c r="AR16" s="49"/>
      <c r="AS16" s="50"/>
      <c r="AT16" s="49"/>
      <c r="AU16" s="50"/>
      <c r="AV16" s="49"/>
      <c r="AW16" s="50"/>
      <c r="AX16" s="51"/>
      <c r="AY16" s="50"/>
      <c r="AZ16" s="49"/>
      <c r="BA16" s="49"/>
      <c r="BB16" s="90"/>
      <c r="BC16" s="49"/>
      <c r="BD16" s="53"/>
      <c r="BE16" s="53"/>
      <c r="BF16" s="53"/>
      <c r="BG16" s="1"/>
      <c r="BH16" s="1"/>
      <c r="BI16" s="171"/>
      <c r="BJ16" s="1"/>
      <c r="BK16" s="180"/>
      <c r="BL16" s="125"/>
      <c r="BM16" s="125"/>
      <c r="BN16" s="125"/>
      <c r="BO16" s="88"/>
      <c r="BP16" s="72"/>
      <c r="BQ16" s="84"/>
      <c r="BR16" s="84"/>
      <c r="BS16" s="84"/>
      <c r="BT16" s="84"/>
      <c r="BU16" s="84"/>
      <c r="BV16" s="84"/>
      <c r="BW16" s="84"/>
      <c r="BX16" s="84"/>
      <c r="BY16" s="84"/>
      <c r="BZ16" s="84"/>
      <c r="CA16" s="84"/>
      <c r="CB16" s="84"/>
      <c r="CC16" s="84"/>
      <c r="CD16" s="84"/>
      <c r="CE16" s="84"/>
      <c r="CF16" s="84"/>
      <c r="CG16" s="84"/>
      <c r="CH16" s="84"/>
      <c r="CI16" s="84"/>
      <c r="CJ16" s="84"/>
      <c r="CK16" s="84"/>
      <c r="CL16" s="84"/>
      <c r="CM16" s="84"/>
      <c r="CN16" s="84"/>
      <c r="CO16" s="84"/>
      <c r="CP16" s="84"/>
      <c r="CQ16" s="84"/>
      <c r="CR16" s="84"/>
      <c r="CS16" s="84"/>
      <c r="CT16" s="84"/>
      <c r="CU16" s="84"/>
      <c r="CV16" s="84"/>
      <c r="CW16" s="84"/>
      <c r="CX16" s="84"/>
      <c r="CY16" s="84"/>
      <c r="CZ16" s="84"/>
      <c r="DA16" s="84"/>
      <c r="DB16" s="84"/>
      <c r="DC16" s="84"/>
      <c r="DD16" s="84"/>
      <c r="DE16" s="84"/>
      <c r="DF16" s="84"/>
      <c r="DG16" s="84"/>
      <c r="DH16" s="84"/>
      <c r="DI16" s="84"/>
      <c r="DJ16" s="84"/>
      <c r="DK16" s="84"/>
      <c r="DL16" s="84"/>
      <c r="DM16" s="84"/>
      <c r="DN16" s="84"/>
      <c r="DO16" s="84"/>
      <c r="DP16" s="84"/>
      <c r="DQ16" s="84"/>
      <c r="DR16" s="84"/>
      <c r="DS16" s="84"/>
      <c r="DT16" s="84"/>
      <c r="DU16" s="84"/>
      <c r="DV16" s="84"/>
      <c r="DW16" s="84"/>
      <c r="DX16" s="84"/>
      <c r="DY16" s="84"/>
      <c r="DZ16" s="84"/>
      <c r="EA16" s="84"/>
      <c r="EB16" s="84"/>
      <c r="EC16" s="84"/>
      <c r="ED16" s="84"/>
      <c r="EE16" s="84"/>
      <c r="EF16" s="84"/>
      <c r="EG16" s="84"/>
      <c r="EH16" s="84"/>
      <c r="EI16" s="84"/>
      <c r="EJ16" s="84"/>
      <c r="EK16" s="84"/>
      <c r="EL16" s="84"/>
      <c r="EM16" s="84"/>
      <c r="EN16" s="84"/>
      <c r="EO16" s="84"/>
      <c r="EP16" s="84"/>
      <c r="EQ16" s="84"/>
      <c r="ER16" s="84"/>
      <c r="ES16" s="84"/>
      <c r="ET16" s="84"/>
      <c r="EU16" s="84"/>
      <c r="EV16" s="84"/>
      <c r="EW16" s="84"/>
      <c r="EX16" s="84"/>
      <c r="EY16" s="84"/>
      <c r="EZ16" s="84"/>
      <c r="FA16" s="84"/>
      <c r="FB16" s="84"/>
      <c r="FC16" s="84"/>
      <c r="FD16" s="84"/>
      <c r="FE16" s="84"/>
      <c r="FF16" s="84"/>
      <c r="FG16" s="84"/>
      <c r="FH16" s="84"/>
      <c r="FI16" s="84"/>
      <c r="FJ16" s="84"/>
      <c r="FK16" s="84"/>
      <c r="FL16" s="84"/>
      <c r="FM16" s="84"/>
      <c r="FN16" s="84"/>
      <c r="FO16" s="84"/>
      <c r="FP16" s="84"/>
      <c r="FQ16" s="84"/>
      <c r="FR16" s="84"/>
      <c r="FS16" s="84"/>
      <c r="FT16" s="84"/>
      <c r="FU16" s="84"/>
      <c r="FV16" s="84"/>
      <c r="FW16" s="84"/>
      <c r="FX16" s="84"/>
      <c r="FY16" s="84"/>
      <c r="FZ16" s="84"/>
      <c r="GA16" s="84"/>
      <c r="GB16" s="84"/>
      <c r="GC16" s="84"/>
      <c r="GD16" s="84"/>
      <c r="GE16" s="84"/>
      <c r="GF16" s="84"/>
      <c r="GG16" s="84"/>
      <c r="GH16" s="84"/>
      <c r="GI16" s="84"/>
      <c r="GJ16" s="84"/>
      <c r="GK16" s="84"/>
      <c r="GL16" s="84"/>
      <c r="GM16" s="84"/>
      <c r="GN16" s="84"/>
      <c r="GO16" s="84"/>
      <c r="GP16" s="84"/>
      <c r="GQ16" s="84"/>
      <c r="GR16" s="84"/>
      <c r="GS16" s="84"/>
      <c r="GT16" s="84"/>
      <c r="GU16" s="84"/>
      <c r="GV16" s="84"/>
      <c r="GW16" s="84"/>
      <c r="GX16" s="84"/>
      <c r="GY16" s="84"/>
      <c r="GZ16" s="84"/>
      <c r="HA16" s="84"/>
      <c r="HB16" s="84"/>
      <c r="HC16" s="84"/>
      <c r="HD16" s="84"/>
      <c r="HE16" s="84"/>
      <c r="HF16" s="84"/>
      <c r="HG16" s="84"/>
      <c r="HH16" s="84"/>
      <c r="HI16" s="84"/>
      <c r="HJ16" s="84"/>
      <c r="HK16" s="84"/>
      <c r="HL16" s="84"/>
      <c r="HM16" s="84"/>
      <c r="HN16" s="84"/>
      <c r="HO16" s="84"/>
      <c r="HP16" s="84"/>
      <c r="HQ16" s="84"/>
      <c r="HR16" s="84"/>
      <c r="HS16" s="84"/>
      <c r="HT16" s="84"/>
      <c r="HU16" s="84"/>
      <c r="HV16" s="84"/>
      <c r="HW16" s="84"/>
      <c r="HX16" s="84"/>
      <c r="HY16" s="84"/>
      <c r="HZ16" s="84"/>
      <c r="IA16" s="84"/>
      <c r="IB16" s="84"/>
      <c r="IC16" s="84"/>
      <c r="ID16" s="84"/>
      <c r="IE16" s="84"/>
      <c r="IF16" s="84"/>
      <c r="IG16" s="84"/>
      <c r="IH16" s="84"/>
      <c r="II16" s="84"/>
      <c r="IJ16" s="84"/>
      <c r="IK16" s="84"/>
      <c r="IL16" s="84"/>
      <c r="IM16" s="84"/>
      <c r="IN16" s="84"/>
      <c r="IO16" s="84"/>
      <c r="IP16" s="84"/>
      <c r="IQ16" s="84"/>
      <c r="IR16" s="84"/>
      <c r="IS16" s="84"/>
      <c r="IT16" s="84"/>
      <c r="IU16" s="84"/>
      <c r="IV16" s="84"/>
      <c r="IW16" s="84"/>
      <c r="IX16" s="84"/>
      <c r="IY16" s="84"/>
      <c r="IZ16" s="84"/>
      <c r="JA16" s="84"/>
      <c r="JB16" s="84"/>
      <c r="JC16" s="84"/>
      <c r="JD16" s="84"/>
      <c r="JE16" s="84"/>
      <c r="JF16" s="84"/>
      <c r="JG16" s="84"/>
      <c r="JH16" s="84"/>
      <c r="JI16" s="84"/>
      <c r="JJ16" s="84"/>
      <c r="JK16" s="84"/>
      <c r="JL16" s="84"/>
      <c r="JM16" s="84"/>
      <c r="JN16" s="84"/>
      <c r="JO16" s="84"/>
      <c r="JP16" s="84"/>
      <c r="JQ16" s="84"/>
      <c r="JR16" s="84"/>
      <c r="JS16" s="84"/>
      <c r="JT16" s="84"/>
      <c r="JU16" s="84"/>
      <c r="JV16" s="84"/>
      <c r="JW16" s="84"/>
      <c r="JX16" s="84"/>
      <c r="JY16" s="84"/>
      <c r="JZ16" s="84"/>
      <c r="KA16" s="84"/>
      <c r="KB16" s="84"/>
      <c r="KC16" s="84"/>
      <c r="KD16" s="84"/>
      <c r="KE16" s="84"/>
      <c r="KF16" s="84"/>
      <c r="KG16" s="84"/>
      <c r="KH16" s="84"/>
      <c r="KI16" s="84"/>
      <c r="KJ16" s="84"/>
      <c r="KK16" s="84"/>
      <c r="KL16" s="84"/>
      <c r="KM16" s="84"/>
      <c r="KN16" s="84"/>
      <c r="KO16" s="84"/>
      <c r="KP16" s="84"/>
      <c r="KQ16" s="84"/>
      <c r="KR16" s="84"/>
      <c r="KS16" s="84"/>
      <c r="KT16" s="84"/>
      <c r="KU16" s="84"/>
      <c r="KV16" s="84"/>
      <c r="KW16" s="84"/>
      <c r="KX16" s="84"/>
      <c r="KY16" s="84"/>
      <c r="KZ16" s="84"/>
      <c r="LA16" s="84"/>
      <c r="LB16" s="84"/>
      <c r="LC16" s="84"/>
      <c r="LD16" s="84"/>
      <c r="LE16" s="84"/>
      <c r="LF16" s="84"/>
      <c r="LG16" s="84"/>
      <c r="LH16" s="84"/>
      <c r="LI16" s="84"/>
      <c r="LJ16" s="84"/>
      <c r="LK16" s="84"/>
      <c r="LL16" s="84"/>
      <c r="LM16" s="84"/>
      <c r="LN16" s="84"/>
      <c r="LO16" s="84"/>
      <c r="LP16" s="84"/>
      <c r="LQ16" s="84"/>
      <c r="LR16" s="84"/>
      <c r="LS16" s="84"/>
      <c r="LT16" s="84"/>
      <c r="LU16" s="84"/>
      <c r="LV16" s="84"/>
      <c r="LW16" s="84"/>
      <c r="LX16" s="84"/>
      <c r="LY16" s="84"/>
      <c r="LZ16" s="84"/>
      <c r="MA16" s="84"/>
      <c r="MB16" s="84"/>
    </row>
    <row r="17" spans="1:340" ht="14.4" x14ac:dyDescent="0.3">
      <c r="A17" s="49"/>
      <c r="B17" s="182"/>
      <c r="C17" s="183"/>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79"/>
      <c r="AL17" s="49"/>
      <c r="AM17" s="50"/>
      <c r="AN17" s="49"/>
      <c r="AO17" s="50"/>
      <c r="AP17" s="49"/>
      <c r="AQ17" s="50"/>
      <c r="AR17" s="49"/>
      <c r="AS17" s="50"/>
      <c r="AT17" s="49"/>
      <c r="AU17" s="50"/>
      <c r="AV17" s="49"/>
      <c r="AW17" s="50"/>
      <c r="AX17" s="51"/>
      <c r="AY17" s="50"/>
      <c r="AZ17" s="49"/>
      <c r="BA17" s="49"/>
      <c r="BB17" s="90"/>
      <c r="BC17" s="49"/>
      <c r="BD17" s="53"/>
      <c r="BE17" s="53"/>
      <c r="BF17" s="53"/>
      <c r="BG17" s="1"/>
      <c r="BH17" s="1"/>
      <c r="BI17" s="171"/>
      <c r="BJ17" s="1"/>
      <c r="BK17" s="180"/>
      <c r="BL17" s="125"/>
      <c r="BM17" s="125"/>
      <c r="BN17" s="125"/>
      <c r="BO17" s="88"/>
      <c r="BP17" s="72"/>
      <c r="BQ17" s="84"/>
      <c r="BR17" s="84"/>
      <c r="BS17" s="84"/>
      <c r="BT17" s="84"/>
      <c r="BU17" s="84"/>
      <c r="BV17" s="84"/>
      <c r="BW17" s="84"/>
      <c r="BX17" s="84"/>
      <c r="BY17" s="84"/>
      <c r="BZ17" s="84"/>
      <c r="CA17" s="84"/>
      <c r="CB17" s="84"/>
      <c r="CC17" s="84"/>
      <c r="CD17" s="84"/>
      <c r="CE17" s="84"/>
      <c r="CF17" s="84"/>
      <c r="CG17" s="84"/>
      <c r="CH17" s="84"/>
      <c r="CI17" s="84"/>
      <c r="CJ17" s="84"/>
      <c r="CK17" s="84"/>
      <c r="CL17" s="84"/>
      <c r="CM17" s="84"/>
      <c r="CN17" s="84"/>
      <c r="CO17" s="84"/>
      <c r="CP17" s="84"/>
      <c r="CQ17" s="84"/>
      <c r="CR17" s="84"/>
      <c r="CS17" s="84"/>
      <c r="CT17" s="84"/>
      <c r="CU17" s="84"/>
      <c r="CV17" s="84"/>
      <c r="CW17" s="84"/>
      <c r="CX17" s="84"/>
      <c r="CY17" s="84"/>
      <c r="CZ17" s="84"/>
      <c r="DA17" s="84"/>
      <c r="DB17" s="84"/>
      <c r="DC17" s="84"/>
      <c r="DD17" s="84"/>
      <c r="DE17" s="84"/>
      <c r="DF17" s="84"/>
      <c r="DG17" s="84"/>
      <c r="DH17" s="84"/>
      <c r="DI17" s="84"/>
      <c r="DJ17" s="84"/>
      <c r="DK17" s="84"/>
      <c r="DL17" s="84"/>
      <c r="DM17" s="84"/>
      <c r="DN17" s="84"/>
      <c r="DO17" s="84"/>
      <c r="DP17" s="84"/>
      <c r="DQ17" s="84"/>
      <c r="DR17" s="84"/>
      <c r="DS17" s="84"/>
      <c r="DT17" s="84"/>
      <c r="DU17" s="84"/>
      <c r="DV17" s="84"/>
      <c r="DW17" s="84"/>
      <c r="DX17" s="84"/>
      <c r="DY17" s="84"/>
      <c r="DZ17" s="84"/>
      <c r="EA17" s="84"/>
      <c r="EB17" s="84"/>
      <c r="EC17" s="84"/>
      <c r="ED17" s="84"/>
      <c r="EE17" s="84"/>
      <c r="EF17" s="84"/>
      <c r="EG17" s="84"/>
      <c r="EH17" s="84"/>
      <c r="EI17" s="84"/>
      <c r="EJ17" s="84"/>
      <c r="EK17" s="84"/>
      <c r="EL17" s="84"/>
      <c r="EM17" s="84"/>
      <c r="EN17" s="84"/>
      <c r="EO17" s="84"/>
      <c r="EP17" s="84"/>
      <c r="EQ17" s="84"/>
      <c r="ER17" s="84"/>
      <c r="ES17" s="84"/>
      <c r="ET17" s="84"/>
      <c r="EU17" s="84"/>
      <c r="EV17" s="84"/>
      <c r="EW17" s="84"/>
      <c r="EX17" s="84"/>
      <c r="EY17" s="84"/>
      <c r="EZ17" s="84"/>
      <c r="FA17" s="84"/>
      <c r="FB17" s="84"/>
      <c r="FC17" s="84"/>
      <c r="FD17" s="84"/>
      <c r="FE17" s="84"/>
      <c r="FF17" s="84"/>
      <c r="FG17" s="84"/>
      <c r="FH17" s="84"/>
      <c r="FI17" s="84"/>
      <c r="FJ17" s="84"/>
      <c r="FK17" s="84"/>
      <c r="FL17" s="84"/>
      <c r="FM17" s="84"/>
      <c r="FN17" s="84"/>
      <c r="FO17" s="84"/>
      <c r="FP17" s="84"/>
      <c r="FQ17" s="84"/>
      <c r="FR17" s="84"/>
      <c r="FS17" s="84"/>
      <c r="FT17" s="84"/>
      <c r="FU17" s="84"/>
      <c r="FV17" s="84"/>
      <c r="FW17" s="84"/>
      <c r="FX17" s="84"/>
      <c r="FY17" s="84"/>
      <c r="FZ17" s="84"/>
      <c r="GA17" s="84"/>
      <c r="GB17" s="84"/>
      <c r="GC17" s="84"/>
      <c r="GD17" s="84"/>
      <c r="GE17" s="84"/>
      <c r="GF17" s="84"/>
      <c r="GG17" s="84"/>
      <c r="GH17" s="84"/>
      <c r="GI17" s="84"/>
      <c r="GJ17" s="84"/>
      <c r="GK17" s="84"/>
      <c r="GL17" s="84"/>
      <c r="GM17" s="84"/>
      <c r="GN17" s="84"/>
      <c r="GO17" s="84"/>
      <c r="GP17" s="84"/>
      <c r="GQ17" s="84"/>
      <c r="GR17" s="84"/>
      <c r="GS17" s="84"/>
      <c r="GT17" s="84"/>
      <c r="GU17" s="84"/>
      <c r="GV17" s="84"/>
      <c r="GW17" s="84"/>
      <c r="GX17" s="84"/>
      <c r="GY17" s="84"/>
      <c r="GZ17" s="84"/>
      <c r="HA17" s="84"/>
      <c r="HB17" s="84"/>
      <c r="HC17" s="84"/>
      <c r="HD17" s="84"/>
      <c r="HE17" s="84"/>
      <c r="HF17" s="84"/>
      <c r="HG17" s="84"/>
      <c r="HH17" s="84"/>
      <c r="HI17" s="84"/>
      <c r="HJ17" s="84"/>
      <c r="HK17" s="84"/>
      <c r="HL17" s="84"/>
      <c r="HM17" s="84"/>
      <c r="HN17" s="84"/>
      <c r="HO17" s="84"/>
      <c r="HP17" s="84"/>
      <c r="HQ17" s="84"/>
      <c r="HR17" s="84"/>
      <c r="HS17" s="84"/>
      <c r="HT17" s="84"/>
      <c r="HU17" s="84"/>
      <c r="HV17" s="84"/>
      <c r="HW17" s="84"/>
      <c r="HX17" s="84"/>
      <c r="HY17" s="84"/>
      <c r="HZ17" s="84"/>
      <c r="IA17" s="84"/>
      <c r="IB17" s="84"/>
      <c r="IC17" s="84"/>
      <c r="ID17" s="84"/>
      <c r="IE17" s="84"/>
      <c r="IF17" s="84"/>
      <c r="IG17" s="84"/>
      <c r="IH17" s="84"/>
      <c r="II17" s="84"/>
      <c r="IJ17" s="84"/>
      <c r="IK17" s="84"/>
      <c r="IL17" s="84"/>
      <c r="IM17" s="84"/>
      <c r="IN17" s="84"/>
      <c r="IO17" s="84"/>
      <c r="IP17" s="84"/>
      <c r="IQ17" s="84"/>
      <c r="IR17" s="84"/>
      <c r="IS17" s="84"/>
      <c r="IT17" s="84"/>
      <c r="IU17" s="84"/>
      <c r="IV17" s="84"/>
      <c r="IW17" s="84"/>
      <c r="IX17" s="84"/>
      <c r="IY17" s="84"/>
      <c r="IZ17" s="84"/>
      <c r="JA17" s="84"/>
      <c r="JB17" s="84"/>
      <c r="JC17" s="84"/>
      <c r="JD17" s="84"/>
      <c r="JE17" s="84"/>
      <c r="JF17" s="84"/>
      <c r="JG17" s="84"/>
      <c r="JH17" s="84"/>
      <c r="JI17" s="84"/>
      <c r="JJ17" s="84"/>
      <c r="JK17" s="84"/>
      <c r="JL17" s="84"/>
      <c r="JM17" s="84"/>
      <c r="JN17" s="84"/>
      <c r="JO17" s="84"/>
      <c r="JP17" s="84"/>
      <c r="JQ17" s="84"/>
      <c r="JR17" s="84"/>
      <c r="JS17" s="84"/>
      <c r="JT17" s="84"/>
      <c r="JU17" s="84"/>
      <c r="JV17" s="84"/>
      <c r="JW17" s="84"/>
      <c r="JX17" s="84"/>
      <c r="JY17" s="84"/>
      <c r="JZ17" s="84"/>
      <c r="KA17" s="84"/>
      <c r="KB17" s="84"/>
      <c r="KC17" s="84"/>
      <c r="KD17" s="84"/>
      <c r="KE17" s="84"/>
      <c r="KF17" s="84"/>
      <c r="KG17" s="84"/>
      <c r="KH17" s="84"/>
      <c r="KI17" s="84"/>
      <c r="KJ17" s="84"/>
      <c r="KK17" s="84"/>
      <c r="KL17" s="84"/>
      <c r="KM17" s="84"/>
      <c r="KN17" s="84"/>
      <c r="KO17" s="84"/>
      <c r="KP17" s="84"/>
      <c r="KQ17" s="84"/>
      <c r="KR17" s="84"/>
      <c r="KS17" s="84"/>
      <c r="KT17" s="84"/>
      <c r="KU17" s="84"/>
      <c r="KV17" s="84"/>
      <c r="KW17" s="84"/>
      <c r="KX17" s="84"/>
      <c r="KY17" s="84"/>
      <c r="KZ17" s="84"/>
      <c r="LA17" s="84"/>
      <c r="LB17" s="84"/>
      <c r="LC17" s="84"/>
      <c r="LD17" s="84"/>
      <c r="LE17" s="84"/>
      <c r="LF17" s="84"/>
      <c r="LG17" s="84"/>
      <c r="LH17" s="84"/>
      <c r="LI17" s="84"/>
      <c r="LJ17" s="84"/>
      <c r="LK17" s="84"/>
      <c r="LL17" s="84"/>
      <c r="LM17" s="84"/>
      <c r="LN17" s="84"/>
      <c r="LO17" s="84"/>
      <c r="LP17" s="84"/>
      <c r="LQ17" s="84"/>
      <c r="LR17" s="84"/>
      <c r="LS17" s="84"/>
      <c r="LT17" s="84"/>
      <c r="LU17" s="84"/>
      <c r="LV17" s="84"/>
      <c r="LW17" s="84"/>
      <c r="LX17" s="84"/>
      <c r="LY17" s="84"/>
      <c r="LZ17" s="84"/>
      <c r="MA17" s="84"/>
      <c r="MB17" s="84"/>
    </row>
    <row r="18" spans="1:340" thickBot="1" x14ac:dyDescent="0.35">
      <c r="A18" s="49"/>
      <c r="B18" s="182"/>
      <c r="C18" s="183"/>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79"/>
      <c r="AL18" s="49"/>
      <c r="AM18" s="50"/>
      <c r="AN18" s="49"/>
      <c r="AO18" s="50"/>
      <c r="AP18" s="49"/>
      <c r="AQ18" s="50"/>
      <c r="AR18" s="49"/>
      <c r="AS18" s="50"/>
      <c r="AT18" s="49"/>
      <c r="AU18" s="50"/>
      <c r="AV18" s="49"/>
      <c r="AW18" s="50"/>
      <c r="AX18" s="51"/>
      <c r="AY18" s="50"/>
      <c r="AZ18" s="49"/>
      <c r="BA18" s="49"/>
      <c r="BB18" s="90"/>
      <c r="BC18" s="49"/>
      <c r="BD18" s="53"/>
      <c r="BE18" s="53"/>
      <c r="BF18" s="53"/>
      <c r="BG18" s="1"/>
      <c r="BH18" s="1"/>
      <c r="BI18" s="171"/>
      <c r="BJ18" s="1"/>
      <c r="BK18" s="180"/>
      <c r="BL18" s="125"/>
      <c r="BM18" s="125"/>
      <c r="BN18" s="125"/>
      <c r="BO18" s="88"/>
      <c r="BP18" s="72"/>
      <c r="BQ18" s="84"/>
      <c r="BR18" s="84"/>
      <c r="BS18" s="84"/>
      <c r="BT18" s="84"/>
      <c r="BU18" s="84"/>
      <c r="BV18" s="84"/>
      <c r="BW18" s="84"/>
      <c r="BX18" s="84"/>
      <c r="BY18" s="84"/>
      <c r="BZ18" s="84"/>
      <c r="CA18" s="84"/>
      <c r="CB18" s="84"/>
      <c r="CC18" s="84"/>
      <c r="CD18" s="84"/>
      <c r="CE18" s="84"/>
      <c r="CF18" s="84"/>
      <c r="CG18" s="84"/>
      <c r="CH18" s="84"/>
      <c r="CI18" s="84"/>
      <c r="CJ18" s="84"/>
      <c r="CK18" s="84"/>
      <c r="CL18" s="84"/>
      <c r="CM18" s="84"/>
      <c r="CN18" s="84"/>
      <c r="CO18" s="84"/>
      <c r="CP18" s="84"/>
      <c r="CQ18" s="84"/>
      <c r="CR18" s="84"/>
      <c r="CS18" s="84"/>
      <c r="CT18" s="84"/>
      <c r="CU18" s="84"/>
      <c r="CV18" s="84"/>
      <c r="CW18" s="84"/>
      <c r="CX18" s="84"/>
      <c r="CY18" s="84"/>
      <c r="CZ18" s="84"/>
      <c r="DA18" s="84"/>
      <c r="DB18" s="84"/>
      <c r="DC18" s="84"/>
      <c r="DD18" s="84"/>
      <c r="DE18" s="84"/>
      <c r="DF18" s="84"/>
      <c r="DG18" s="84"/>
      <c r="DH18" s="84"/>
      <c r="DI18" s="84"/>
      <c r="DJ18" s="84"/>
      <c r="DK18" s="84"/>
      <c r="DL18" s="84"/>
      <c r="DM18" s="84"/>
      <c r="DN18" s="84"/>
      <c r="DO18" s="84"/>
      <c r="DP18" s="84"/>
      <c r="DQ18" s="84"/>
      <c r="DR18" s="84"/>
      <c r="DS18" s="84"/>
      <c r="DT18" s="84"/>
      <c r="DU18" s="84"/>
      <c r="DV18" s="84"/>
      <c r="DW18" s="84"/>
      <c r="DX18" s="84"/>
      <c r="DY18" s="84"/>
      <c r="DZ18" s="84"/>
      <c r="EA18" s="84"/>
      <c r="EB18" s="84"/>
      <c r="EC18" s="84"/>
      <c r="ED18" s="84"/>
      <c r="EE18" s="84"/>
      <c r="EF18" s="84"/>
      <c r="EG18" s="84"/>
      <c r="EH18" s="84"/>
      <c r="EI18" s="84"/>
      <c r="EJ18" s="84"/>
      <c r="EK18" s="84"/>
      <c r="EL18" s="84"/>
      <c r="EM18" s="84"/>
      <c r="EN18" s="84"/>
      <c r="EO18" s="84"/>
      <c r="EP18" s="84"/>
      <c r="EQ18" s="84"/>
      <c r="ER18" s="84"/>
      <c r="ES18" s="84"/>
      <c r="ET18" s="84"/>
      <c r="EU18" s="84"/>
      <c r="EV18" s="84"/>
      <c r="EW18" s="84"/>
      <c r="EX18" s="84"/>
      <c r="EY18" s="84"/>
      <c r="EZ18" s="84"/>
      <c r="FA18" s="84"/>
      <c r="FB18" s="84"/>
      <c r="FC18" s="84"/>
      <c r="FD18" s="84"/>
      <c r="FE18" s="84"/>
      <c r="FF18" s="84"/>
      <c r="FG18" s="84"/>
      <c r="FH18" s="84"/>
      <c r="FI18" s="84"/>
      <c r="FJ18" s="84"/>
      <c r="FK18" s="84"/>
      <c r="FL18" s="84"/>
      <c r="FM18" s="84"/>
      <c r="FN18" s="84"/>
      <c r="FO18" s="84"/>
      <c r="FP18" s="84"/>
      <c r="FQ18" s="84"/>
      <c r="FR18" s="84"/>
      <c r="FS18" s="84"/>
      <c r="FT18" s="84"/>
      <c r="FU18" s="84"/>
      <c r="FV18" s="84"/>
      <c r="FW18" s="84"/>
      <c r="FX18" s="84"/>
      <c r="FY18" s="84"/>
      <c r="FZ18" s="84"/>
      <c r="GA18" s="84"/>
      <c r="GB18" s="84"/>
      <c r="GC18" s="84"/>
      <c r="GD18" s="84"/>
      <c r="GE18" s="84"/>
      <c r="GF18" s="84"/>
      <c r="GG18" s="84"/>
      <c r="GH18" s="84"/>
      <c r="GI18" s="84"/>
      <c r="GJ18" s="84"/>
      <c r="GK18" s="84"/>
      <c r="GL18" s="84"/>
      <c r="GM18" s="84"/>
      <c r="GN18" s="84"/>
      <c r="GO18" s="84"/>
      <c r="GP18" s="84"/>
      <c r="GQ18" s="84"/>
      <c r="GR18" s="84"/>
      <c r="GS18" s="84"/>
      <c r="GT18" s="84"/>
      <c r="GU18" s="84"/>
      <c r="GV18" s="84"/>
      <c r="GW18" s="84"/>
      <c r="GX18" s="84"/>
      <c r="GY18" s="84"/>
      <c r="GZ18" s="84"/>
      <c r="HA18" s="84"/>
      <c r="HB18" s="84"/>
      <c r="HC18" s="84"/>
      <c r="HD18" s="84"/>
      <c r="HE18" s="84"/>
      <c r="HF18" s="84"/>
      <c r="HG18" s="84"/>
      <c r="HH18" s="84"/>
      <c r="HI18" s="84"/>
      <c r="HJ18" s="84"/>
      <c r="HK18" s="84"/>
      <c r="HL18" s="84"/>
      <c r="HM18" s="84"/>
      <c r="HN18" s="84"/>
      <c r="HO18" s="84"/>
      <c r="HP18" s="84"/>
      <c r="HQ18" s="84"/>
      <c r="HR18" s="84"/>
      <c r="HS18" s="84"/>
      <c r="HT18" s="84"/>
      <c r="HU18" s="84"/>
      <c r="HV18" s="84"/>
      <c r="HW18" s="84"/>
      <c r="HX18" s="84"/>
      <c r="HY18" s="84"/>
      <c r="HZ18" s="84"/>
      <c r="IA18" s="84"/>
      <c r="IB18" s="84"/>
      <c r="IC18" s="84"/>
      <c r="ID18" s="84"/>
      <c r="IE18" s="84"/>
      <c r="IF18" s="84"/>
      <c r="IG18" s="84"/>
      <c r="IH18" s="84"/>
      <c r="II18" s="84"/>
      <c r="IJ18" s="84"/>
      <c r="IK18" s="84"/>
      <c r="IL18" s="84"/>
      <c r="IM18" s="84"/>
      <c r="IN18" s="84"/>
      <c r="IO18" s="84"/>
      <c r="IP18" s="84"/>
      <c r="IQ18" s="84"/>
      <c r="IR18" s="84"/>
      <c r="IS18" s="84"/>
      <c r="IT18" s="84"/>
      <c r="IU18" s="84"/>
      <c r="IV18" s="84"/>
      <c r="IW18" s="84"/>
      <c r="IX18" s="84"/>
      <c r="IY18" s="84"/>
      <c r="IZ18" s="84"/>
      <c r="JA18" s="84"/>
      <c r="JB18" s="84"/>
      <c r="JC18" s="84"/>
      <c r="JD18" s="84"/>
      <c r="JE18" s="84"/>
      <c r="JF18" s="84"/>
      <c r="JG18" s="84"/>
      <c r="JH18" s="84"/>
      <c r="JI18" s="84"/>
      <c r="JJ18" s="84"/>
      <c r="JK18" s="84"/>
      <c r="JL18" s="84"/>
      <c r="JM18" s="84"/>
      <c r="JN18" s="84"/>
      <c r="JO18" s="84"/>
      <c r="JP18" s="84"/>
      <c r="JQ18" s="84"/>
      <c r="JR18" s="84"/>
      <c r="JS18" s="84"/>
      <c r="JT18" s="84"/>
      <c r="JU18" s="84"/>
      <c r="JV18" s="84"/>
      <c r="JW18" s="84"/>
      <c r="JX18" s="84"/>
      <c r="JY18" s="84"/>
      <c r="JZ18" s="84"/>
      <c r="KA18" s="84"/>
      <c r="KB18" s="84"/>
      <c r="KC18" s="84"/>
      <c r="KD18" s="84"/>
      <c r="KE18" s="84"/>
      <c r="KF18" s="84"/>
      <c r="KG18" s="84"/>
      <c r="KH18" s="84"/>
      <c r="KI18" s="84"/>
      <c r="KJ18" s="84"/>
      <c r="KK18" s="84"/>
      <c r="KL18" s="84"/>
      <c r="KM18" s="84"/>
      <c r="KN18" s="84"/>
      <c r="KO18" s="84"/>
      <c r="KP18" s="84"/>
      <c r="KQ18" s="84"/>
      <c r="KR18" s="84"/>
      <c r="KS18" s="84"/>
      <c r="KT18" s="84"/>
      <c r="KU18" s="84"/>
      <c r="KV18" s="84"/>
      <c r="KW18" s="84"/>
      <c r="KX18" s="84"/>
      <c r="KY18" s="84"/>
      <c r="KZ18" s="84"/>
      <c r="LA18" s="84"/>
      <c r="LB18" s="84"/>
      <c r="LC18" s="84"/>
      <c r="LD18" s="84"/>
      <c r="LE18" s="84"/>
      <c r="LF18" s="84"/>
      <c r="LG18" s="84"/>
      <c r="LH18" s="84"/>
      <c r="LI18" s="84"/>
      <c r="LJ18" s="84"/>
      <c r="LK18" s="84"/>
      <c r="LL18" s="84"/>
      <c r="LM18" s="84"/>
      <c r="LN18" s="84"/>
      <c r="LO18" s="84"/>
      <c r="LP18" s="84"/>
      <c r="LQ18" s="84"/>
      <c r="LR18" s="84"/>
      <c r="LS18" s="84"/>
      <c r="LT18" s="84"/>
      <c r="LU18" s="84"/>
      <c r="LV18" s="84"/>
      <c r="LW18" s="84"/>
      <c r="LX18" s="84"/>
      <c r="LY18" s="84"/>
      <c r="LZ18" s="84"/>
      <c r="MA18" s="84"/>
      <c r="MB18" s="84"/>
    </row>
    <row r="19" spans="1:340" thickBot="1" x14ac:dyDescent="0.35">
      <c r="A19" s="49"/>
      <c r="B19" s="604" t="s">
        <v>403</v>
      </c>
      <c r="C19" s="605"/>
      <c r="D19" s="605"/>
      <c r="E19" s="606"/>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79"/>
      <c r="AL19" s="49"/>
      <c r="AM19" s="50"/>
      <c r="AN19" s="49"/>
      <c r="AO19" s="50"/>
      <c r="AP19" s="49"/>
      <c r="AQ19" s="50"/>
      <c r="AR19" s="49"/>
      <c r="AS19" s="50"/>
      <c r="AT19" s="49"/>
      <c r="AU19" s="50"/>
      <c r="AV19" s="49"/>
      <c r="AW19" s="50"/>
      <c r="AX19" s="51"/>
      <c r="AY19" s="50"/>
      <c r="AZ19" s="49"/>
      <c r="BA19" s="49"/>
      <c r="BB19" s="90"/>
      <c r="BC19" s="49"/>
      <c r="BD19" s="53"/>
      <c r="BE19" s="53"/>
      <c r="BF19" s="53"/>
      <c r="BG19" s="1"/>
      <c r="BH19" s="1"/>
      <c r="BI19" s="171"/>
      <c r="BJ19" s="1"/>
      <c r="BK19" s="180"/>
      <c r="BL19" s="125"/>
      <c r="BM19" s="125"/>
      <c r="BN19" s="125"/>
      <c r="BO19" s="88"/>
      <c r="BP19" s="72"/>
      <c r="BQ19" s="84"/>
      <c r="BR19" s="84"/>
      <c r="BS19" s="84"/>
      <c r="BT19" s="84"/>
      <c r="BU19" s="84"/>
      <c r="BV19" s="84"/>
      <c r="BW19" s="84"/>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84"/>
      <c r="EY19" s="84"/>
      <c r="EZ19" s="84"/>
      <c r="FA19" s="84"/>
      <c r="FB19" s="84"/>
      <c r="FC19" s="84"/>
      <c r="FD19" s="84"/>
      <c r="FE19" s="84"/>
      <c r="FF19" s="84"/>
      <c r="FG19" s="84"/>
      <c r="FH19" s="84"/>
      <c r="FI19" s="84"/>
      <c r="FJ19" s="84"/>
      <c r="FK19" s="84"/>
      <c r="FL19" s="84"/>
      <c r="FM19" s="84"/>
      <c r="FN19" s="84"/>
      <c r="FO19" s="84"/>
      <c r="FP19" s="84"/>
      <c r="FQ19" s="84"/>
      <c r="FR19" s="84"/>
      <c r="FS19" s="84"/>
      <c r="FT19" s="84"/>
      <c r="FU19" s="84"/>
      <c r="FV19" s="84"/>
      <c r="FW19" s="84"/>
      <c r="FX19" s="84"/>
      <c r="FY19" s="84"/>
      <c r="FZ19" s="84"/>
      <c r="GA19" s="84"/>
      <c r="GB19" s="84"/>
      <c r="GC19" s="84"/>
      <c r="GD19" s="84"/>
      <c r="GE19" s="84"/>
      <c r="GF19" s="84"/>
      <c r="GG19" s="84"/>
      <c r="GH19" s="84"/>
      <c r="GI19" s="84"/>
      <c r="GJ19" s="84"/>
      <c r="GK19" s="84"/>
      <c r="GL19" s="84"/>
      <c r="GM19" s="84"/>
      <c r="GN19" s="84"/>
      <c r="GO19" s="84"/>
      <c r="GP19" s="84"/>
      <c r="GQ19" s="84"/>
      <c r="GR19" s="84"/>
      <c r="GS19" s="84"/>
      <c r="GT19" s="84"/>
      <c r="GU19" s="84"/>
      <c r="GV19" s="84"/>
      <c r="GW19" s="84"/>
      <c r="GX19" s="84"/>
      <c r="GY19" s="84"/>
      <c r="GZ19" s="84"/>
      <c r="HA19" s="84"/>
      <c r="HB19" s="84"/>
      <c r="HC19" s="84"/>
      <c r="HD19" s="84"/>
      <c r="HE19" s="84"/>
      <c r="HF19" s="84"/>
      <c r="HG19" s="84"/>
      <c r="HH19" s="84"/>
      <c r="HI19" s="84"/>
      <c r="HJ19" s="84"/>
      <c r="HK19" s="84"/>
      <c r="HL19" s="84"/>
      <c r="HM19" s="84"/>
      <c r="HN19" s="84"/>
      <c r="HO19" s="84"/>
      <c r="HP19" s="84"/>
      <c r="HQ19" s="84"/>
      <c r="HR19" s="84"/>
      <c r="HS19" s="84"/>
      <c r="HT19" s="84"/>
      <c r="HU19" s="84"/>
      <c r="HV19" s="84"/>
      <c r="HW19" s="84"/>
      <c r="HX19" s="84"/>
      <c r="HY19" s="84"/>
      <c r="HZ19" s="84"/>
      <c r="IA19" s="84"/>
      <c r="IB19" s="84"/>
      <c r="IC19" s="84"/>
      <c r="ID19" s="84"/>
      <c r="IE19" s="84"/>
      <c r="IF19" s="84"/>
      <c r="IG19" s="84"/>
      <c r="IH19" s="84"/>
      <c r="II19" s="84"/>
      <c r="IJ19" s="84"/>
      <c r="IK19" s="84"/>
      <c r="IL19" s="84"/>
      <c r="IM19" s="84"/>
      <c r="IN19" s="84"/>
      <c r="IO19" s="84"/>
      <c r="IP19" s="84"/>
      <c r="IQ19" s="84"/>
      <c r="IR19" s="84"/>
      <c r="IS19" s="84"/>
      <c r="IT19" s="84"/>
      <c r="IU19" s="84"/>
      <c r="IV19" s="84"/>
      <c r="IW19" s="84"/>
      <c r="IX19" s="84"/>
      <c r="IY19" s="84"/>
      <c r="IZ19" s="84"/>
      <c r="JA19" s="84"/>
      <c r="JB19" s="84"/>
      <c r="JC19" s="84"/>
      <c r="JD19" s="84"/>
      <c r="JE19" s="84"/>
      <c r="JF19" s="84"/>
      <c r="JG19" s="84"/>
      <c r="JH19" s="84"/>
      <c r="JI19" s="84"/>
      <c r="JJ19" s="84"/>
      <c r="JK19" s="84"/>
      <c r="JL19" s="84"/>
      <c r="JM19" s="84"/>
      <c r="JN19" s="84"/>
      <c r="JO19" s="84"/>
      <c r="JP19" s="84"/>
      <c r="JQ19" s="84"/>
      <c r="JR19" s="84"/>
      <c r="JS19" s="84"/>
      <c r="JT19" s="84"/>
      <c r="JU19" s="84"/>
      <c r="JV19" s="84"/>
      <c r="JW19" s="84"/>
      <c r="JX19" s="84"/>
      <c r="JY19" s="84"/>
      <c r="JZ19" s="84"/>
      <c r="KA19" s="84"/>
      <c r="KB19" s="84"/>
      <c r="KC19" s="84"/>
      <c r="KD19" s="84"/>
      <c r="KE19" s="84"/>
      <c r="KF19" s="84"/>
      <c r="KG19" s="84"/>
      <c r="KH19" s="84"/>
      <c r="KI19" s="84"/>
      <c r="KJ19" s="84"/>
      <c r="KK19" s="84"/>
      <c r="KL19" s="84"/>
      <c r="KM19" s="84"/>
      <c r="KN19" s="84"/>
      <c r="KO19" s="84"/>
      <c r="KP19" s="84"/>
      <c r="KQ19" s="84"/>
      <c r="KR19" s="84"/>
      <c r="KS19" s="84"/>
      <c r="KT19" s="84"/>
      <c r="KU19" s="84"/>
      <c r="KV19" s="84"/>
      <c r="KW19" s="84"/>
      <c r="KX19" s="84"/>
      <c r="KY19" s="84"/>
      <c r="KZ19" s="84"/>
      <c r="LA19" s="84"/>
      <c r="LB19" s="84"/>
      <c r="LC19" s="84"/>
      <c r="LD19" s="84"/>
      <c r="LE19" s="84"/>
      <c r="LF19" s="84"/>
      <c r="LG19" s="84"/>
      <c r="LH19" s="84"/>
      <c r="LI19" s="84"/>
      <c r="LJ19" s="84"/>
      <c r="LK19" s="84"/>
      <c r="LL19" s="84"/>
      <c r="LM19" s="84"/>
      <c r="LN19" s="84"/>
      <c r="LO19" s="84"/>
      <c r="LP19" s="84"/>
      <c r="LQ19" s="84"/>
      <c r="LR19" s="84"/>
      <c r="LS19" s="84"/>
      <c r="LT19" s="84"/>
      <c r="LU19" s="84"/>
      <c r="LV19" s="84"/>
      <c r="LW19" s="84"/>
      <c r="LX19" s="84"/>
      <c r="LY19" s="84"/>
      <c r="LZ19" s="84"/>
      <c r="MA19" s="84"/>
      <c r="MB19" s="84"/>
    </row>
    <row r="20" spans="1:340" ht="14.4" x14ac:dyDescent="0.3">
      <c r="B20" s="184" t="s">
        <v>107</v>
      </c>
      <c r="C20" s="184" t="s">
        <v>108</v>
      </c>
      <c r="D20" s="602" t="s">
        <v>109</v>
      </c>
      <c r="E20" s="273"/>
    </row>
    <row r="21" spans="1:340" ht="14.4" x14ac:dyDescent="0.3">
      <c r="B21" s="40" t="s">
        <v>110</v>
      </c>
      <c r="C21" s="41" t="s">
        <v>422</v>
      </c>
      <c r="D21" s="235" t="s">
        <v>423</v>
      </c>
      <c r="E21" s="234"/>
    </row>
    <row r="22" spans="1:340" ht="14.4" x14ac:dyDescent="0.3">
      <c r="B22" s="40" t="s">
        <v>199</v>
      </c>
      <c r="C22" s="41" t="s">
        <v>157</v>
      </c>
      <c r="D22" s="235" t="s">
        <v>200</v>
      </c>
      <c r="E22" s="234"/>
    </row>
    <row r="23" spans="1:340" ht="14.4" x14ac:dyDescent="0.3">
      <c r="E23" s="45"/>
    </row>
    <row r="24" spans="1:340" ht="14.4" x14ac:dyDescent="0.3">
      <c r="E24" s="45"/>
    </row>
    <row r="25" spans="1:340" ht="14.4" x14ac:dyDescent="0.3">
      <c r="B25" s="232" t="s">
        <v>113</v>
      </c>
      <c r="C25" s="233"/>
      <c r="D25" s="233"/>
      <c r="E25" s="234"/>
    </row>
    <row r="26" spans="1:340" ht="14.4" x14ac:dyDescent="0.3">
      <c r="B26" s="38" t="s">
        <v>107</v>
      </c>
      <c r="C26" s="38" t="s">
        <v>108</v>
      </c>
      <c r="D26" s="232" t="s">
        <v>109</v>
      </c>
      <c r="E26" s="234"/>
    </row>
    <row r="27" spans="1:340" ht="14.4" x14ac:dyDescent="0.3">
      <c r="B27" s="40" t="str">
        <f>+'[1]Talento Humano'!B28</f>
        <v>Diana Espinosa Calderòn</v>
      </c>
      <c r="C27" s="41" t="s">
        <v>114</v>
      </c>
      <c r="D27" s="235" t="s">
        <v>115</v>
      </c>
      <c r="E27" s="234"/>
    </row>
    <row r="28" spans="1:340" ht="14.4" x14ac:dyDescent="0.3">
      <c r="E28" s="46"/>
    </row>
    <row r="29" spans="1:340" ht="14.4" x14ac:dyDescent="0.3">
      <c r="E29" s="45"/>
    </row>
    <row r="30" spans="1:340" ht="14.4" x14ac:dyDescent="0.3">
      <c r="B30" s="232" t="s">
        <v>116</v>
      </c>
      <c r="C30" s="233"/>
      <c r="D30" s="233"/>
      <c r="E30" s="234"/>
    </row>
    <row r="31" spans="1:340" ht="14.4" x14ac:dyDescent="0.3">
      <c r="B31" s="38" t="s">
        <v>107</v>
      </c>
      <c r="C31" s="38" t="s">
        <v>108</v>
      </c>
      <c r="D31" s="232" t="s">
        <v>109</v>
      </c>
      <c r="E31" s="234"/>
    </row>
    <row r="32" spans="1:340" ht="14.4" x14ac:dyDescent="0.3">
      <c r="B32" s="47" t="str">
        <f>+'[1]Talento Humano'!B33</f>
        <v>Karolin Saldarriaga Angulo</v>
      </c>
      <c r="C32" s="41" t="s">
        <v>114</v>
      </c>
      <c r="D32" s="235" t="s">
        <v>117</v>
      </c>
      <c r="E32" s="234"/>
    </row>
    <row r="33" spans="2:5" ht="14.4" x14ac:dyDescent="0.3">
      <c r="B33" s="2"/>
      <c r="C33" s="2"/>
      <c r="D33" s="5"/>
      <c r="E33" s="2"/>
    </row>
    <row r="34" spans="2:5" ht="14.4" x14ac:dyDescent="0.3">
      <c r="B34" s="232" t="s">
        <v>118</v>
      </c>
      <c r="C34" s="233"/>
      <c r="D34" s="233"/>
      <c r="E34" s="234"/>
    </row>
    <row r="35" spans="2:5" ht="14.4" x14ac:dyDescent="0.3">
      <c r="B35" s="245" t="s">
        <v>119</v>
      </c>
      <c r="C35" s="233"/>
      <c r="D35" s="233"/>
      <c r="E35" s="234"/>
    </row>
  </sheetData>
  <mergeCells count="196">
    <mergeCell ref="AK5:BK5"/>
    <mergeCell ref="F4:BK4"/>
    <mergeCell ref="BH1:BK1"/>
    <mergeCell ref="BH2:BK3"/>
    <mergeCell ref="B19:E19"/>
    <mergeCell ref="BK11:BK12"/>
    <mergeCell ref="AK13:AK14"/>
    <mergeCell ref="BK13:BK14"/>
    <mergeCell ref="AK11:AK12"/>
    <mergeCell ref="BJ13:BJ14"/>
    <mergeCell ref="BG13:BG14"/>
    <mergeCell ref="BH13:BH14"/>
    <mergeCell ref="BI13:BI14"/>
    <mergeCell ref="AJ13:AJ14"/>
    <mergeCell ref="BF13:BF14"/>
    <mergeCell ref="Q13:Q14"/>
    <mergeCell ref="R13:R14"/>
    <mergeCell ref="S13:S14"/>
    <mergeCell ref="T13:T14"/>
    <mergeCell ref="U13:U14"/>
    <mergeCell ref="V13:V14"/>
    <mergeCell ref="W13:W14"/>
    <mergeCell ref="X13:X14"/>
    <mergeCell ref="Y13:Y14"/>
    <mergeCell ref="N13:N14"/>
    <mergeCell ref="O13:O14"/>
    <mergeCell ref="P13:P14"/>
    <mergeCell ref="AF13:AF14"/>
    <mergeCell ref="AG13:AG14"/>
    <mergeCell ref="AH13:AH14"/>
    <mergeCell ref="AI13:AI14"/>
    <mergeCell ref="Z13:Z14"/>
    <mergeCell ref="AA13:AA14"/>
    <mergeCell ref="AB13:AB14"/>
    <mergeCell ref="AC13:AC14"/>
    <mergeCell ref="AD13:AD14"/>
    <mergeCell ref="AE13:AE14"/>
    <mergeCell ref="A13:A14"/>
    <mergeCell ref="C13:C14"/>
    <mergeCell ref="D13:D14"/>
    <mergeCell ref="E13:E14"/>
    <mergeCell ref="F13:F14"/>
    <mergeCell ref="G13:G14"/>
    <mergeCell ref="B30:E30"/>
    <mergeCell ref="D31:E31"/>
    <mergeCell ref="D32:E32"/>
    <mergeCell ref="B34:E34"/>
    <mergeCell ref="B35:E35"/>
    <mergeCell ref="BK6:BK8"/>
    <mergeCell ref="H13:H14"/>
    <mergeCell ref="I13:I14"/>
    <mergeCell ref="D20:E20"/>
    <mergeCell ref="D21:E21"/>
    <mergeCell ref="D22:E22"/>
    <mergeCell ref="B25:E25"/>
    <mergeCell ref="D26:E26"/>
    <mergeCell ref="D27:E27"/>
    <mergeCell ref="BF11:BF12"/>
    <mergeCell ref="BG11:BG12"/>
    <mergeCell ref="BH11:BH12"/>
    <mergeCell ref="BI11:BI12"/>
    <mergeCell ref="BJ11:BJ12"/>
    <mergeCell ref="J13:J14"/>
    <mergeCell ref="K13:K14"/>
    <mergeCell ref="L13:L14"/>
    <mergeCell ref="M13:M14"/>
    <mergeCell ref="AE11:AE12"/>
    <mergeCell ref="AF11:AF12"/>
    <mergeCell ref="AG11:AG12"/>
    <mergeCell ref="AH11:AH12"/>
    <mergeCell ref="R9:R10"/>
    <mergeCell ref="S9:S10"/>
    <mergeCell ref="M11:M12"/>
    <mergeCell ref="N11:N12"/>
    <mergeCell ref="O11:O12"/>
    <mergeCell ref="P11:P12"/>
    <mergeCell ref="Q11:Q12"/>
    <mergeCell ref="R11:R12"/>
    <mergeCell ref="G11:G12"/>
    <mergeCell ref="H11:H12"/>
    <mergeCell ref="I11:I12"/>
    <mergeCell ref="J11:J12"/>
    <mergeCell ref="K11:K12"/>
    <mergeCell ref="L11:L12"/>
    <mergeCell ref="S11:S12"/>
    <mergeCell ref="T11:T12"/>
    <mergeCell ref="BJ9:BJ10"/>
    <mergeCell ref="AJ9:AJ10"/>
    <mergeCell ref="BF9:BF10"/>
    <mergeCell ref="BG9:BG10"/>
    <mergeCell ref="BH9:BH10"/>
    <mergeCell ref="BI9:BI10"/>
    <mergeCell ref="Y9:Y10"/>
    <mergeCell ref="AI11:AI12"/>
    <mergeCell ref="AJ11:AJ12"/>
    <mergeCell ref="Y11:Y12"/>
    <mergeCell ref="Z11:Z12"/>
    <mergeCell ref="AA11:AA12"/>
    <mergeCell ref="AB11:AB12"/>
    <mergeCell ref="AC11:AC12"/>
    <mergeCell ref="AD11:AD12"/>
    <mergeCell ref="U11:U12"/>
    <mergeCell ref="V11:V12"/>
    <mergeCell ref="W11:W12"/>
    <mergeCell ref="X11:X12"/>
    <mergeCell ref="A11:A12"/>
    <mergeCell ref="C11:C12"/>
    <mergeCell ref="D11:D12"/>
    <mergeCell ref="E11:E12"/>
    <mergeCell ref="F11:F12"/>
    <mergeCell ref="AF9:AF10"/>
    <mergeCell ref="AG9:AG10"/>
    <mergeCell ref="AH9:AH10"/>
    <mergeCell ref="AI9:AI10"/>
    <mergeCell ref="Z9:Z10"/>
    <mergeCell ref="AA9:AA10"/>
    <mergeCell ref="AB9:AB10"/>
    <mergeCell ref="AC9:AC10"/>
    <mergeCell ref="AD9:AD10"/>
    <mergeCell ref="AE9:AE10"/>
    <mergeCell ref="T9:T10"/>
    <mergeCell ref="U9:U10"/>
    <mergeCell ref="V9:V10"/>
    <mergeCell ref="W9:W10"/>
    <mergeCell ref="X9:X10"/>
    <mergeCell ref="H9:H10"/>
    <mergeCell ref="I9:I10"/>
    <mergeCell ref="J9:J10"/>
    <mergeCell ref="K9:K10"/>
    <mergeCell ref="A9:A10"/>
    <mergeCell ref="C9:C10"/>
    <mergeCell ref="D9:D10"/>
    <mergeCell ref="E9:E10"/>
    <mergeCell ref="F9:F10"/>
    <mergeCell ref="G9:G10"/>
    <mergeCell ref="AV7:AW7"/>
    <mergeCell ref="AX7:AY7"/>
    <mergeCell ref="AL8:AM8"/>
    <mergeCell ref="AN8:AO8"/>
    <mergeCell ref="AP8:AQ8"/>
    <mergeCell ref="AR8:AS8"/>
    <mergeCell ref="AT8:AU8"/>
    <mergeCell ref="AV8:AW8"/>
    <mergeCell ref="AX8:AY8"/>
    <mergeCell ref="AR7:AS7"/>
    <mergeCell ref="AT7:AU7"/>
    <mergeCell ref="AK6:AK8"/>
    <mergeCell ref="L9:L10"/>
    <mergeCell ref="M9:M10"/>
    <mergeCell ref="N9:N10"/>
    <mergeCell ref="O9:O10"/>
    <mergeCell ref="P9:P10"/>
    <mergeCell ref="Q9:Q10"/>
    <mergeCell ref="BN6:BN8"/>
    <mergeCell ref="BO6:BO8"/>
    <mergeCell ref="BP6:BP8"/>
    <mergeCell ref="K7:K8"/>
    <mergeCell ref="L7:L8"/>
    <mergeCell ref="AF7:AF8"/>
    <mergeCell ref="AG7:AG8"/>
    <mergeCell ref="AH7:AH8"/>
    <mergeCell ref="AL7:AM7"/>
    <mergeCell ref="BI6:BJ8"/>
    <mergeCell ref="BL6:BL8"/>
    <mergeCell ref="AL6:AY6"/>
    <mergeCell ref="AZ6:BA8"/>
    <mergeCell ref="BB6:BC8"/>
    <mergeCell ref="BD6:BE8"/>
    <mergeCell ref="BF6:BG8"/>
    <mergeCell ref="BH6:BH8"/>
    <mergeCell ref="AN7:AO7"/>
    <mergeCell ref="AP7:AQ7"/>
    <mergeCell ref="LU5:LZ5"/>
    <mergeCell ref="A6:A8"/>
    <mergeCell ref="B6:B8"/>
    <mergeCell ref="C6:C8"/>
    <mergeCell ref="D6:D8"/>
    <mergeCell ref="E6:E8"/>
    <mergeCell ref="K2:BA2"/>
    <mergeCell ref="D3:J3"/>
    <mergeCell ref="K3:BA3"/>
    <mergeCell ref="A4:E5"/>
    <mergeCell ref="A1:B3"/>
    <mergeCell ref="C1:C2"/>
    <mergeCell ref="D1:J2"/>
    <mergeCell ref="K1:BA1"/>
    <mergeCell ref="BB1:BC3"/>
    <mergeCell ref="BD1:BG3"/>
    <mergeCell ref="F6:J6"/>
    <mergeCell ref="K6:L6"/>
    <mergeCell ref="M6:AF6"/>
    <mergeCell ref="AG6:AH6"/>
    <mergeCell ref="AI6:AJ8"/>
    <mergeCell ref="BL4:BP5"/>
    <mergeCell ref="F5:AJ5"/>
    <mergeCell ref="BM6:BM8"/>
  </mergeCells>
  <conditionalFormatting sqref="K9 K11">
    <cfRule type="cellIs" dxfId="237" priority="47" operator="equal">
      <formula>3</formula>
    </cfRule>
    <cfRule type="cellIs" dxfId="236" priority="46" operator="equal">
      <formula>4</formula>
    </cfRule>
    <cfRule type="cellIs" dxfId="235" priority="45" operator="equal">
      <formula>5</formula>
    </cfRule>
    <cfRule type="cellIs" dxfId="234" priority="49" operator="equal">
      <formula>1</formula>
    </cfRule>
    <cfRule type="cellIs" dxfId="233" priority="48" operator="equal">
      <formula>2</formula>
    </cfRule>
  </conditionalFormatting>
  <conditionalFormatting sqref="K13">
    <cfRule type="cellIs" dxfId="232" priority="17" operator="equal">
      <formula>4</formula>
    </cfRule>
    <cfRule type="cellIs" dxfId="231" priority="19" operator="equal">
      <formula>2</formula>
    </cfRule>
    <cfRule type="cellIs" dxfId="230" priority="20" operator="equal">
      <formula>1</formula>
    </cfRule>
    <cfRule type="cellIs" dxfId="229" priority="16" operator="equal">
      <formula>5</formula>
    </cfRule>
    <cfRule type="cellIs" dxfId="228" priority="18" operator="equal">
      <formula>3</formula>
    </cfRule>
  </conditionalFormatting>
  <conditionalFormatting sqref="L9 BG9 L11 BG11">
    <cfRule type="cellIs" dxfId="227" priority="42" operator="equal">
      <formula>"POSIBLE"</formula>
    </cfRule>
    <cfRule type="cellIs" dxfId="226" priority="44" operator="equal">
      <formula>"IMPROBABLE"</formula>
    </cfRule>
    <cfRule type="cellIs" dxfId="225" priority="43" operator="equal">
      <formula>"RARA VEZ"</formula>
    </cfRule>
    <cfRule type="cellIs" dxfId="224" priority="41" operator="equal">
      <formula>"PROBABLE"</formula>
    </cfRule>
    <cfRule type="cellIs" dxfId="223" priority="40" operator="equal">
      <formula>"CASI SIEMPRE"</formula>
    </cfRule>
  </conditionalFormatting>
  <conditionalFormatting sqref="L13 BG13">
    <cfRule type="cellIs" dxfId="222" priority="11" operator="equal">
      <formula>"CASI SIEMPRE"</formula>
    </cfRule>
    <cfRule type="cellIs" dxfId="221" priority="12" operator="equal">
      <formula>"PROBABLE"</formula>
    </cfRule>
    <cfRule type="cellIs" dxfId="220" priority="13" operator="equal">
      <formula>"POSIBLE"</formula>
    </cfRule>
    <cfRule type="cellIs" dxfId="219" priority="14" operator="equal">
      <formula>"RARA VEZ"</formula>
    </cfRule>
    <cfRule type="cellIs" dxfId="218" priority="15" operator="equal">
      <formula>"IMPROBABLE"</formula>
    </cfRule>
  </conditionalFormatting>
  <conditionalFormatting sqref="AF9:AG9 AF11:AG11">
    <cfRule type="cellIs" dxfId="217" priority="51" operator="between">
      <formula>6</formula>
      <formula>11</formula>
    </cfRule>
    <cfRule type="cellIs" dxfId="216" priority="50" operator="greaterThanOrEqual">
      <formula>12</formula>
    </cfRule>
    <cfRule type="cellIs" dxfId="215" priority="52" operator="between">
      <formula>1</formula>
      <formula>5</formula>
    </cfRule>
  </conditionalFormatting>
  <conditionalFormatting sqref="AF13:AG13">
    <cfRule type="cellIs" dxfId="214" priority="21" operator="greaterThanOrEqual">
      <formula>12</formula>
    </cfRule>
    <cfRule type="cellIs" dxfId="213" priority="22" operator="between">
      <formula>6</formula>
      <formula>11</formula>
    </cfRule>
    <cfRule type="cellIs" dxfId="212" priority="23" operator="between">
      <formula>1</formula>
      <formula>5</formula>
    </cfRule>
  </conditionalFormatting>
  <conditionalFormatting sqref="AG9 AG11">
    <cfRule type="cellIs" dxfId="211" priority="38" operator="equal">
      <formula>5</formula>
    </cfRule>
    <cfRule type="cellIs" dxfId="210" priority="37" operator="equal">
      <formula>4</formula>
    </cfRule>
    <cfRule type="cellIs" dxfId="209" priority="39" operator="equal">
      <formula>3</formula>
    </cfRule>
  </conditionalFormatting>
  <conditionalFormatting sqref="AG13">
    <cfRule type="cellIs" dxfId="208" priority="8" operator="equal">
      <formula>4</formula>
    </cfRule>
    <cfRule type="cellIs" dxfId="207" priority="9" operator="equal">
      <formula>5</formula>
    </cfRule>
    <cfRule type="cellIs" dxfId="206" priority="10" operator="equal">
      <formula>3</formula>
    </cfRule>
  </conditionalFormatting>
  <conditionalFormatting sqref="AH9 BH9 AH11 BH11">
    <cfRule type="cellIs" dxfId="205" priority="53" operator="equal">
      <formula>"CATASTRÓFICO"</formula>
    </cfRule>
    <cfRule type="cellIs" dxfId="204" priority="54" operator="equal">
      <formula>"MAYOR"</formula>
    </cfRule>
    <cfRule type="cellIs" dxfId="203" priority="55" operator="equal">
      <formula>"MODERADO"</formula>
    </cfRule>
  </conditionalFormatting>
  <conditionalFormatting sqref="AH13 BH13">
    <cfRule type="cellIs" dxfId="202" priority="25" operator="equal">
      <formula>"MAYOR"</formula>
    </cfRule>
    <cfRule type="cellIs" dxfId="201" priority="26" operator="equal">
      <formula>"MODERADO"</formula>
    </cfRule>
    <cfRule type="cellIs" dxfId="200" priority="24" operator="equal">
      <formula>"CATASTRÓFICO"</formula>
    </cfRule>
  </conditionalFormatting>
  <conditionalFormatting sqref="AJ9 AJ11">
    <cfRule type="containsText" dxfId="199" priority="34" operator="containsText" text="EXTREMO">
      <formula>NOT(ISERROR(SEARCH(("EXTREMO"),(AJ9))))</formula>
    </cfRule>
    <cfRule type="containsText" dxfId="198" priority="35" operator="containsText" text="MODERADO">
      <formula>NOT(ISERROR(SEARCH(("MODERADO"),(AJ9))))</formula>
    </cfRule>
    <cfRule type="containsText" dxfId="197" priority="36" operator="containsText" text="BAJO">
      <formula>NOT(ISERROR(SEARCH(("BAJO"),(AJ9))))</formula>
    </cfRule>
    <cfRule type="containsText" dxfId="196" priority="33" operator="containsText" text="ALTO">
      <formula>NOT(ISERROR(SEARCH(("ALTO"),(AJ9))))</formula>
    </cfRule>
  </conditionalFormatting>
  <conditionalFormatting sqref="AJ13">
    <cfRule type="containsText" dxfId="195" priority="7" operator="containsText" text="BAJO">
      <formula>NOT(ISERROR(SEARCH(("BAJO"),(AJ13))))</formula>
    </cfRule>
    <cfRule type="containsText" dxfId="194" priority="6" operator="containsText" text="MODERADO">
      <formula>NOT(ISERROR(SEARCH(("MODERADO"),(AJ13))))</formula>
    </cfRule>
    <cfRule type="containsText" dxfId="193" priority="5" operator="containsText" text="EXTREMO">
      <formula>NOT(ISERROR(SEARCH(("EXTREMO"),(AJ13))))</formula>
    </cfRule>
    <cfRule type="containsText" dxfId="192" priority="4" operator="containsText" text="ALTO">
      <formula>NOT(ISERROR(SEARCH(("ALTO"),(AJ13))))</formula>
    </cfRule>
  </conditionalFormatting>
  <conditionalFormatting sqref="AM9:AM19 AO9:AO19 AQ9:AQ19 AS9:AS19 AU9:AU19 AY9:AY19">
    <cfRule type="cellIs" dxfId="191" priority="86" stopIfTrue="1" operator="equal">
      <formula>15</formula>
    </cfRule>
    <cfRule type="cellIs" dxfId="190" priority="83" operator="equal">
      <formula>""""""</formula>
    </cfRule>
    <cfRule type="cellIs" dxfId="189" priority="84" stopIfTrue="1" operator="equal">
      <formula>10</formula>
    </cfRule>
    <cfRule type="cellIs" dxfId="188" priority="85" operator="equal">
      <formula>0</formula>
    </cfRule>
  </conditionalFormatting>
  <conditionalFormatting sqref="AW9:AW19">
    <cfRule type="cellIs" dxfId="187" priority="56" operator="equal">
      <formula>""""""</formula>
    </cfRule>
    <cfRule type="cellIs" dxfId="186" priority="57" stopIfTrue="1" operator="equal">
      <formula>5</formula>
    </cfRule>
    <cfRule type="cellIs" dxfId="185" priority="59" stopIfTrue="1" operator="equal">
      <formula>10</formula>
    </cfRule>
    <cfRule type="cellIs" dxfId="184" priority="58" operator="equal">
      <formula>0</formula>
    </cfRule>
  </conditionalFormatting>
  <conditionalFormatting sqref="AZ9:AZ19 BC9:BC19">
    <cfRule type="cellIs" dxfId="183" priority="64" operator="equal">
      <formula>"DÉBIL"</formula>
    </cfRule>
    <cfRule type="cellIs" dxfId="182" priority="65" operator="equal">
      <formula>"MODERADO"</formula>
    </cfRule>
    <cfRule type="cellIs" dxfId="181" priority="66" operator="equal">
      <formula>"FUERTE"</formula>
    </cfRule>
  </conditionalFormatting>
  <conditionalFormatting sqref="BA9:BB19">
    <cfRule type="cellIs" dxfId="180" priority="29" operator="between">
      <formula>0</formula>
      <formula>85</formula>
    </cfRule>
    <cfRule type="cellIs" dxfId="179" priority="28" operator="between">
      <formula>86</formula>
      <formula>95</formula>
    </cfRule>
    <cfRule type="cellIs" dxfId="178" priority="27" operator="greaterThanOrEqual">
      <formula>96</formula>
    </cfRule>
  </conditionalFormatting>
  <conditionalFormatting sqref="BJ9 BJ11">
    <cfRule type="containsText" dxfId="177" priority="31" operator="containsText" text="ALTO">
      <formula>NOT(ISERROR(SEARCH(("ALTO"),(BJ9))))</formula>
    </cfRule>
    <cfRule type="containsText" dxfId="176" priority="30" operator="containsText" text="MODERADO">
      <formula>NOT(ISERROR(SEARCH(("MODERADO"),(BJ9))))</formula>
    </cfRule>
    <cfRule type="containsText" dxfId="175" priority="32" operator="containsText" text="EXTREMO">
      <formula>NOT(ISERROR(SEARCH(("EXTREMO"),(BJ9))))</formula>
    </cfRule>
  </conditionalFormatting>
  <conditionalFormatting sqref="BJ13">
    <cfRule type="containsText" dxfId="174" priority="1" operator="containsText" text="MODERADO">
      <formula>NOT(ISERROR(SEARCH(("MODERADO"),(BJ13))))</formula>
    </cfRule>
    <cfRule type="containsText" dxfId="173" priority="3" operator="containsText" text="EXTREMO">
      <formula>NOT(ISERROR(SEARCH(("EXTREMO"),(BJ13))))</formula>
    </cfRule>
    <cfRule type="containsText" dxfId="172" priority="2" operator="containsText" text="ALTO">
      <formula>NOT(ISERROR(SEARCH(("ALTO"),(BJ13))))</formula>
    </cfRule>
  </conditionalFormatting>
  <dataValidations count="11">
    <dataValidation type="list" allowBlank="1" showErrorMessage="1" sqref="AX9 AX13" xr:uid="{0CF63563-C457-43A2-BD0F-D13903E1C171}">
      <formula1>$LY$8:$LY$9</formula1>
    </dataValidation>
    <dataValidation type="list" allowBlank="1" showErrorMessage="1" sqref="AV9 AV13" xr:uid="{C2FCD521-04DB-4B2D-8682-622DAEF12EB3}">
      <formula1>$LZ$8:$LZ$10</formula1>
    </dataValidation>
    <dataValidation type="list" allowBlank="1" showErrorMessage="1" sqref="AP9 AP13" xr:uid="{275ED62F-E324-4033-9B11-8B503ECFF405}">
      <formula1>$LV$8:$LV$9</formula1>
    </dataValidation>
    <dataValidation type="list" allowBlank="1" showInputMessage="1" showErrorMessage="1" prompt="ADVERTENCIA - Si marca más de una opción para el mismo riesgo, será tomad por cierta la PROBABILIDAD MÁS ALTA" sqref="F9:J9 F11:J11 F13:J13" xr:uid="{3CA3328F-1BF5-402F-BDC1-09870D31D537}">
      <formula1>$MA$6</formula1>
    </dataValidation>
    <dataValidation type="list" allowBlank="1" showInputMessage="1" showErrorMessage="1" prompt="ADVERTENCIA - Si marca más de un valor para un mismo riesgo, se tomará por VERDADERO el IMPACTO MÁS ALTO" sqref="M9:O9 M11 M13:O13" xr:uid="{34CE330D-FE24-4EE0-AEB1-6615948154BE}">
      <formula1>$MA$6</formula1>
    </dataValidation>
    <dataValidation type="list" allowBlank="1" showInputMessage="1" showErrorMessage="1" prompt="ERROR - NO ADMITE VALOR DIFERENTE AL DE LA LISTA DESPLEGABLE (X)" sqref="P9:AE9 N11:AE11 P13:AE13" xr:uid="{5B265720-6B06-4350-9FF8-1FC75D8CE430}">
      <formula1>$MA$6</formula1>
    </dataValidation>
    <dataValidation type="list" allowBlank="1" showErrorMessage="1" sqref="AT9 AT13" xr:uid="{E877009D-D686-4C4B-9A9C-B89D3B67D01E}">
      <formula1>$LX$8:$LX$9</formula1>
    </dataValidation>
    <dataValidation type="list" allowBlank="1" showErrorMessage="1" sqref="AR9 AR13" xr:uid="{81D29B84-AA9A-46A1-BAEA-D06E2CF4539E}">
      <formula1>$LW$8:$LW$10</formula1>
    </dataValidation>
    <dataValidation type="list" allowBlank="1" showErrorMessage="1" sqref="BB9:BB19" xr:uid="{3B5583D5-1678-46BC-A289-4A45C4B862ED}">
      <formula1>$LS$6:$LS$9</formula1>
    </dataValidation>
    <dataValidation type="list" allowBlank="1" showErrorMessage="1" sqref="AN9:AN19" xr:uid="{DB4CEE83-7B76-4646-B38C-168F52EFF7D1}">
      <formula1>$LU$10:$LU$11</formula1>
    </dataValidation>
    <dataValidation type="list" allowBlank="1" showErrorMessage="1" sqref="AL9:AL19" xr:uid="{46513B24-F54C-4A51-9EEC-3316E5A0E3F3}">
      <formula1>$LU$8:$LU$9</formula1>
    </dataValidation>
  </dataValidations>
  <pageMargins left="0.7" right="0.7" top="0.75" bottom="0.75" header="0.3" footer="0.3"/>
  <pageSetup paperSize="9" orientation="portrait"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08CD1-116E-4665-AA6F-8016CC9698EF}">
  <dimension ref="A1:MQ24"/>
  <sheetViews>
    <sheetView topLeftCell="A12" workbookViewId="0">
      <selection activeCell="E11" sqref="E11:E12"/>
    </sheetView>
  </sheetViews>
  <sheetFormatPr baseColWidth="10" defaultColWidth="14" defaultRowHeight="49.8" customHeight="1" x14ac:dyDescent="0.3"/>
  <cols>
    <col min="1" max="1" width="3.88671875" customWidth="1"/>
    <col min="2" max="2" width="55.109375" customWidth="1"/>
    <col min="3" max="3" width="34.5546875" customWidth="1"/>
    <col min="4" max="4" width="15" customWidth="1"/>
    <col min="5" max="5" width="49.44140625" customWidth="1"/>
    <col min="6" max="10" width="6.77734375" customWidth="1"/>
    <col min="11" max="11" width="6" customWidth="1"/>
    <col min="12" max="12" width="12.33203125" customWidth="1"/>
    <col min="13" max="19" width="7.33203125" customWidth="1"/>
    <col min="20" max="20" width="10" customWidth="1"/>
    <col min="21" max="33" width="7.33203125" customWidth="1"/>
    <col min="34" max="34" width="14.5546875" customWidth="1"/>
    <col min="35" max="35" width="3.88671875" customWidth="1"/>
    <col min="36" max="36" width="13.44140625" customWidth="1"/>
    <col min="37" max="37" width="61" customWidth="1"/>
    <col min="38" max="38" width="15.5546875" hidden="1" customWidth="1"/>
    <col min="39" max="39" width="3.33203125" hidden="1" customWidth="1"/>
    <col min="40" max="40" width="15.5546875" hidden="1" customWidth="1"/>
    <col min="41" max="41" width="3.77734375" hidden="1" customWidth="1"/>
    <col min="42" max="42" width="15.5546875" hidden="1" customWidth="1"/>
    <col min="43" max="43" width="4.33203125" hidden="1" customWidth="1"/>
    <col min="44" max="44" width="15.5546875" hidden="1" customWidth="1"/>
    <col min="45" max="45" width="4.33203125" hidden="1" customWidth="1"/>
    <col min="46" max="46" width="15.5546875" hidden="1" customWidth="1"/>
    <col min="47" max="47" width="4.33203125" hidden="1" customWidth="1"/>
    <col min="48" max="48" width="15.5546875" hidden="1" customWidth="1"/>
    <col min="49" max="49" width="4.33203125" hidden="1" customWidth="1"/>
    <col min="50" max="50" width="15.5546875" hidden="1" customWidth="1"/>
    <col min="51" max="51" width="4.33203125" hidden="1" customWidth="1"/>
    <col min="52" max="52" width="13.44140625" hidden="1" customWidth="1"/>
    <col min="53" max="53" width="4.33203125" hidden="1" customWidth="1"/>
    <col min="54" max="54" width="13.44140625" hidden="1" customWidth="1"/>
    <col min="55" max="55" width="18.44140625" customWidth="1"/>
    <col min="56" max="56" width="20.5546875" customWidth="1"/>
    <col min="57" max="58" width="5.109375" customWidth="1"/>
    <col min="59" max="59" width="14.88671875" customWidth="1"/>
    <col min="60" max="60" width="15.6640625" customWidth="1"/>
    <col min="61" max="61" width="3.77734375" style="66" hidden="1" customWidth="1"/>
    <col min="62" max="62" width="15.109375" hidden="1" customWidth="1"/>
    <col min="63" max="63" width="24.109375" customWidth="1"/>
    <col min="64" max="68" width="20.6640625" customWidth="1"/>
    <col min="69" max="293" width="10.5546875" customWidth="1"/>
    <col min="294" max="294" width="3.88671875" customWidth="1"/>
    <col min="295" max="295" width="16.21875" customWidth="1"/>
    <col min="296" max="296" width="44" customWidth="1"/>
    <col min="297" max="297" width="34.5546875" customWidth="1"/>
    <col min="298" max="298" width="15" customWidth="1"/>
    <col min="299" max="299" width="29.5546875" customWidth="1"/>
    <col min="300" max="301" width="9.5546875" customWidth="1"/>
    <col min="302" max="302" width="3.88671875" customWidth="1"/>
    <col min="303" max="303" width="13.44140625" customWidth="1"/>
    <col min="304" max="304" width="38.33203125" customWidth="1"/>
    <col min="305" max="306" width="12.88671875" customWidth="1"/>
    <col min="307" max="307" width="13.44140625" customWidth="1"/>
    <col min="308" max="308" width="12.109375" customWidth="1"/>
    <col min="309" max="309" width="13.88671875" customWidth="1"/>
    <col min="310" max="310" width="13.33203125" customWidth="1"/>
    <col min="311" max="311" width="12.109375" customWidth="1"/>
    <col min="312" max="312" width="13.44140625" customWidth="1"/>
    <col min="313" max="314" width="12.6640625" customWidth="1"/>
    <col min="315" max="315" width="14.88671875" customWidth="1"/>
    <col min="316" max="316" width="12.33203125" customWidth="1"/>
    <col min="317" max="317" width="3.77734375" customWidth="1"/>
    <col min="318" max="318" width="15.109375" customWidth="1"/>
    <col min="319" max="319" width="9.88671875" customWidth="1"/>
    <col min="320" max="320" width="52.21875" customWidth="1"/>
    <col min="321" max="321" width="31.77734375" customWidth="1"/>
    <col min="322" max="322" width="20.6640625" customWidth="1"/>
    <col min="323" max="354" width="10.5546875" customWidth="1"/>
  </cols>
  <sheetData>
    <row r="1" spans="1:355" ht="49.8" customHeight="1" x14ac:dyDescent="0.3">
      <c r="A1" s="298"/>
      <c r="B1" s="293"/>
      <c r="C1" s="610" t="s">
        <v>0</v>
      </c>
      <c r="D1" s="611" t="s">
        <v>208</v>
      </c>
      <c r="E1" s="612"/>
      <c r="F1" s="612"/>
      <c r="G1" s="612"/>
      <c r="H1" s="612"/>
      <c r="I1" s="612"/>
      <c r="J1" s="613"/>
      <c r="K1" s="420" t="s">
        <v>2</v>
      </c>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364" t="s">
        <v>3</v>
      </c>
      <c r="BC1" s="365"/>
      <c r="BD1" s="370" t="s">
        <v>209</v>
      </c>
      <c r="BE1" s="295"/>
      <c r="BF1" s="295"/>
      <c r="BG1" s="295"/>
      <c r="BH1" s="437" t="s">
        <v>210</v>
      </c>
      <c r="BI1" s="437"/>
      <c r="BJ1" s="437"/>
      <c r="BK1" s="437"/>
      <c r="BL1" s="48"/>
      <c r="BM1" s="48"/>
      <c r="BN1" s="48"/>
      <c r="BO1" s="48"/>
      <c r="BP1" s="48"/>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row>
    <row r="2" spans="1:355" ht="15" customHeight="1" thickBot="1" x14ac:dyDescent="0.35">
      <c r="A2" s="272"/>
      <c r="B2" s="271"/>
      <c r="C2" s="259"/>
      <c r="D2" s="614"/>
      <c r="E2" s="615"/>
      <c r="F2" s="615"/>
      <c r="G2" s="615"/>
      <c r="H2" s="615"/>
      <c r="I2" s="615"/>
      <c r="J2" s="616"/>
      <c r="K2" s="420" t="s">
        <v>414</v>
      </c>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289"/>
      <c r="BB2" s="366"/>
      <c r="BC2" s="367"/>
      <c r="BD2" s="371"/>
      <c r="BE2" s="372"/>
      <c r="BF2" s="372"/>
      <c r="BG2" s="371"/>
      <c r="BH2" s="437" t="s">
        <v>6</v>
      </c>
      <c r="BI2" s="437"/>
      <c r="BJ2" s="437"/>
      <c r="BK2" s="437"/>
      <c r="BL2" s="48"/>
      <c r="BM2" s="48"/>
      <c r="BN2" s="48"/>
      <c r="BO2" s="48"/>
      <c r="BP2" s="48"/>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row>
    <row r="3" spans="1:355" ht="65.400000000000006" customHeight="1" thickBot="1" x14ac:dyDescent="0.35">
      <c r="A3" s="259"/>
      <c r="B3" s="273"/>
      <c r="C3" s="4" t="s">
        <v>7</v>
      </c>
      <c r="D3" s="463" t="s">
        <v>211</v>
      </c>
      <c r="E3" s="266"/>
      <c r="F3" s="266"/>
      <c r="G3" s="266"/>
      <c r="H3" s="266"/>
      <c r="I3" s="266"/>
      <c r="J3" s="273"/>
      <c r="K3" s="288" t="s">
        <v>412</v>
      </c>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368"/>
      <c r="BC3" s="369"/>
      <c r="BD3" s="302"/>
      <c r="BE3" s="302"/>
      <c r="BF3" s="302"/>
      <c r="BG3" s="302"/>
      <c r="BH3" s="437"/>
      <c r="BI3" s="437"/>
      <c r="BJ3" s="437"/>
      <c r="BK3" s="437"/>
      <c r="BL3" s="48"/>
      <c r="BM3" s="48"/>
      <c r="BN3" s="48"/>
      <c r="BO3" s="48"/>
      <c r="BP3" s="48"/>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row>
    <row r="4" spans="1:355" ht="24.6" customHeight="1" x14ac:dyDescent="0.3">
      <c r="A4" s="297" t="s">
        <v>10</v>
      </c>
      <c r="B4" s="292"/>
      <c r="C4" s="292"/>
      <c r="D4" s="292"/>
      <c r="E4" s="293"/>
      <c r="F4" s="315" t="s">
        <v>11</v>
      </c>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264"/>
      <c r="AH4" s="264"/>
      <c r="AI4" s="264"/>
      <c r="AJ4" s="264"/>
      <c r="AK4" s="264"/>
      <c r="AL4" s="264"/>
      <c r="AM4" s="264"/>
      <c r="AN4" s="264"/>
      <c r="AO4" s="264"/>
      <c r="AP4" s="264"/>
      <c r="AQ4" s="264"/>
      <c r="AR4" s="264"/>
      <c r="AS4" s="264"/>
      <c r="AT4" s="264"/>
      <c r="AU4" s="264"/>
      <c r="AV4" s="264"/>
      <c r="AW4" s="264"/>
      <c r="AX4" s="264"/>
      <c r="AY4" s="264"/>
      <c r="AZ4" s="264"/>
      <c r="BA4" s="264"/>
      <c r="BB4" s="264"/>
      <c r="BC4" s="264"/>
      <c r="BD4" s="264"/>
      <c r="BE4" s="264"/>
      <c r="BF4" s="264"/>
      <c r="BG4" s="264"/>
      <c r="BH4" s="264"/>
      <c r="BI4" s="264"/>
      <c r="BJ4" s="264"/>
      <c r="BK4" s="316"/>
      <c r="BL4" s="315" t="s">
        <v>12</v>
      </c>
      <c r="BM4" s="264"/>
      <c r="BN4" s="264"/>
      <c r="BO4" s="264"/>
      <c r="BP4" s="264"/>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row>
    <row r="5" spans="1:355" ht="42" customHeight="1" x14ac:dyDescent="0.3">
      <c r="A5" s="259"/>
      <c r="B5" s="266"/>
      <c r="C5" s="266"/>
      <c r="D5" s="266"/>
      <c r="E5" s="273"/>
      <c r="F5" s="344" t="s">
        <v>13</v>
      </c>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4"/>
      <c r="AK5" s="315" t="s">
        <v>14</v>
      </c>
      <c r="AL5" s="264"/>
      <c r="AM5" s="264"/>
      <c r="AN5" s="264"/>
      <c r="AO5" s="264"/>
      <c r="AP5" s="264"/>
      <c r="AQ5" s="264"/>
      <c r="AR5" s="264"/>
      <c r="AS5" s="264"/>
      <c r="AT5" s="264"/>
      <c r="AU5" s="264"/>
      <c r="AV5" s="264"/>
      <c r="AW5" s="264"/>
      <c r="AX5" s="264"/>
      <c r="AY5" s="264"/>
      <c r="AZ5" s="264"/>
      <c r="BA5" s="264"/>
      <c r="BB5" s="264"/>
      <c r="BC5" s="264"/>
      <c r="BD5" s="264"/>
      <c r="BE5" s="264"/>
      <c r="BF5" s="264"/>
      <c r="BG5" s="264"/>
      <c r="BH5" s="264"/>
      <c r="BI5" s="264"/>
      <c r="BJ5" s="264"/>
      <c r="BK5" s="316"/>
      <c r="BL5" s="315"/>
      <c r="BM5" s="264"/>
      <c r="BN5" s="264"/>
      <c r="BO5" s="264"/>
      <c r="BP5" s="264"/>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t="s">
        <v>15</v>
      </c>
      <c r="MH5" s="2"/>
      <c r="MI5" s="286" t="s">
        <v>16</v>
      </c>
      <c r="MJ5" s="287"/>
      <c r="MK5" s="287"/>
      <c r="ML5" s="287"/>
      <c r="MM5" s="287"/>
      <c r="MN5" s="287"/>
      <c r="MO5" s="6" t="s">
        <v>17</v>
      </c>
      <c r="MP5" s="6" t="s">
        <v>18</v>
      </c>
    </row>
    <row r="6" spans="1:355" ht="15.6" customHeight="1" x14ac:dyDescent="0.3">
      <c r="A6" s="267" t="s">
        <v>19</v>
      </c>
      <c r="B6" s="267" t="s">
        <v>20</v>
      </c>
      <c r="C6" s="267" t="s">
        <v>21</v>
      </c>
      <c r="D6" s="267" t="s">
        <v>22</v>
      </c>
      <c r="E6" s="267" t="s">
        <v>23</v>
      </c>
      <c r="F6" s="263" t="s">
        <v>24</v>
      </c>
      <c r="G6" s="233"/>
      <c r="H6" s="233"/>
      <c r="I6" s="233"/>
      <c r="J6" s="234"/>
      <c r="K6" s="263" t="s">
        <v>25</v>
      </c>
      <c r="L6" s="234"/>
      <c r="M6" s="263" t="s">
        <v>26</v>
      </c>
      <c r="N6" s="233"/>
      <c r="O6" s="233"/>
      <c r="P6" s="233"/>
      <c r="Q6" s="233"/>
      <c r="R6" s="233"/>
      <c r="S6" s="233"/>
      <c r="T6" s="233"/>
      <c r="U6" s="233"/>
      <c r="V6" s="233"/>
      <c r="W6" s="233"/>
      <c r="X6" s="233"/>
      <c r="Y6" s="233"/>
      <c r="Z6" s="233"/>
      <c r="AA6" s="233"/>
      <c r="AB6" s="233"/>
      <c r="AC6" s="233"/>
      <c r="AD6" s="233"/>
      <c r="AE6" s="233"/>
      <c r="AF6" s="234"/>
      <c r="AG6" s="263" t="s">
        <v>25</v>
      </c>
      <c r="AH6" s="234"/>
      <c r="AI6" s="310" t="s">
        <v>27</v>
      </c>
      <c r="AJ6" s="293"/>
      <c r="AK6" s="267" t="s">
        <v>28</v>
      </c>
      <c r="AL6" s="262" t="s">
        <v>29</v>
      </c>
      <c r="AM6" s="233"/>
      <c r="AN6" s="233"/>
      <c r="AO6" s="233"/>
      <c r="AP6" s="233"/>
      <c r="AQ6" s="233"/>
      <c r="AR6" s="233"/>
      <c r="AS6" s="233"/>
      <c r="AT6" s="233"/>
      <c r="AU6" s="233"/>
      <c r="AV6" s="233"/>
      <c r="AW6" s="233"/>
      <c r="AX6" s="233"/>
      <c r="AY6" s="234"/>
      <c r="AZ6" s="350" t="s">
        <v>30</v>
      </c>
      <c r="BA6" s="293"/>
      <c r="BB6" s="351" t="s">
        <v>31</v>
      </c>
      <c r="BC6" s="293"/>
      <c r="BD6" s="351" t="s">
        <v>32</v>
      </c>
      <c r="BE6" s="293"/>
      <c r="BF6" s="351" t="s">
        <v>24</v>
      </c>
      <c r="BG6" s="352"/>
      <c r="BH6" s="267" t="s">
        <v>26</v>
      </c>
      <c r="BI6" s="310" t="s">
        <v>33</v>
      </c>
      <c r="BJ6" s="293"/>
      <c r="BK6" s="323" t="s">
        <v>139</v>
      </c>
      <c r="BL6" s="323" t="s">
        <v>34</v>
      </c>
      <c r="BM6" s="323" t="s">
        <v>35</v>
      </c>
      <c r="BN6" s="323" t="s">
        <v>36</v>
      </c>
      <c r="BO6" s="323" t="s">
        <v>37</v>
      </c>
      <c r="BP6" s="323" t="s">
        <v>38</v>
      </c>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6" t="s">
        <v>39</v>
      </c>
      <c r="MH6" s="2"/>
      <c r="MI6" s="2" t="s">
        <v>40</v>
      </c>
      <c r="MJ6" s="2" t="s">
        <v>41</v>
      </c>
      <c r="MK6" s="2" t="s">
        <v>42</v>
      </c>
      <c r="ML6" s="2" t="s">
        <v>43</v>
      </c>
      <c r="MM6" s="2" t="s">
        <v>44</v>
      </c>
      <c r="MN6" s="2" t="s">
        <v>45</v>
      </c>
      <c r="MO6" s="6" t="s">
        <v>46</v>
      </c>
      <c r="MP6" s="2"/>
    </row>
    <row r="7" spans="1:355" ht="24.6" customHeight="1" x14ac:dyDescent="0.3">
      <c r="A7" s="225"/>
      <c r="B7" s="225"/>
      <c r="C7" s="225"/>
      <c r="D7" s="225"/>
      <c r="E7" s="225"/>
      <c r="F7" s="7">
        <v>1</v>
      </c>
      <c r="G7" s="7">
        <v>2</v>
      </c>
      <c r="H7" s="7">
        <v>3</v>
      </c>
      <c r="I7" s="7">
        <v>4</v>
      </c>
      <c r="J7" s="7">
        <v>5</v>
      </c>
      <c r="K7" s="267" t="s">
        <v>47</v>
      </c>
      <c r="L7" s="268" t="s">
        <v>48</v>
      </c>
      <c r="M7" s="8">
        <v>1</v>
      </c>
      <c r="N7" s="8">
        <v>2</v>
      </c>
      <c r="O7" s="8">
        <v>3</v>
      </c>
      <c r="P7" s="8">
        <v>4</v>
      </c>
      <c r="Q7" s="8">
        <v>5</v>
      </c>
      <c r="R7" s="8">
        <v>6</v>
      </c>
      <c r="S7" s="8">
        <v>7</v>
      </c>
      <c r="T7" s="8">
        <v>8</v>
      </c>
      <c r="U7" s="8">
        <v>9</v>
      </c>
      <c r="V7" s="8">
        <v>10</v>
      </c>
      <c r="W7" s="8">
        <v>11</v>
      </c>
      <c r="X7" s="8">
        <v>12</v>
      </c>
      <c r="Y7" s="8">
        <v>13</v>
      </c>
      <c r="Z7" s="8">
        <v>14</v>
      </c>
      <c r="AA7" s="8">
        <v>15</v>
      </c>
      <c r="AB7" s="8">
        <v>16</v>
      </c>
      <c r="AC7" s="8">
        <v>17</v>
      </c>
      <c r="AD7" s="8">
        <v>18</v>
      </c>
      <c r="AE7" s="8">
        <v>19</v>
      </c>
      <c r="AF7" s="423" t="s">
        <v>49</v>
      </c>
      <c r="AG7" s="267" t="s">
        <v>47</v>
      </c>
      <c r="AH7" s="268" t="s">
        <v>48</v>
      </c>
      <c r="AI7" s="272"/>
      <c r="AJ7" s="271"/>
      <c r="AK7" s="225"/>
      <c r="AL7" s="262" t="s">
        <v>50</v>
      </c>
      <c r="AM7" s="234"/>
      <c r="AN7" s="262" t="s">
        <v>51</v>
      </c>
      <c r="AO7" s="234"/>
      <c r="AP7" s="262" t="s">
        <v>53</v>
      </c>
      <c r="AQ7" s="234"/>
      <c r="AR7" s="262" t="s">
        <v>54</v>
      </c>
      <c r="AS7" s="234"/>
      <c r="AT7" s="262" t="s">
        <v>55</v>
      </c>
      <c r="AU7" s="234"/>
      <c r="AV7" s="262" t="s">
        <v>56</v>
      </c>
      <c r="AW7" s="234"/>
      <c r="AX7" s="262" t="s">
        <v>131</v>
      </c>
      <c r="AY7" s="234"/>
      <c r="AZ7" s="272"/>
      <c r="BA7" s="271"/>
      <c r="BB7" s="272"/>
      <c r="BC7" s="271"/>
      <c r="BD7" s="272"/>
      <c r="BE7" s="271"/>
      <c r="BF7" s="276"/>
      <c r="BG7" s="277"/>
      <c r="BH7" s="225"/>
      <c r="BI7" s="272"/>
      <c r="BJ7" s="271"/>
      <c r="BK7" s="323"/>
      <c r="BL7" s="323"/>
      <c r="BM7" s="323"/>
      <c r="BN7" s="323"/>
      <c r="BO7" s="323"/>
      <c r="BP7" s="323"/>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6"/>
      <c r="MH7" s="2"/>
      <c r="MI7" s="2"/>
      <c r="MJ7" s="2"/>
      <c r="MK7" s="2"/>
      <c r="ML7" s="2"/>
      <c r="MM7" s="2"/>
      <c r="MN7" s="2"/>
      <c r="MO7" s="6"/>
      <c r="MP7" s="2"/>
    </row>
    <row r="8" spans="1:355" ht="34.200000000000003" customHeight="1" thickBot="1" x14ac:dyDescent="0.35">
      <c r="A8" s="225"/>
      <c r="B8" s="243"/>
      <c r="C8" s="243"/>
      <c r="D8" s="243"/>
      <c r="E8" s="243"/>
      <c r="F8" s="9" t="s">
        <v>57</v>
      </c>
      <c r="G8" s="9" t="s">
        <v>58</v>
      </c>
      <c r="H8" s="9" t="s">
        <v>59</v>
      </c>
      <c r="I8" s="9" t="s">
        <v>60</v>
      </c>
      <c r="J8" s="9" t="s">
        <v>61</v>
      </c>
      <c r="K8" s="243"/>
      <c r="L8" s="243"/>
      <c r="M8" s="9" t="s">
        <v>62</v>
      </c>
      <c r="N8" s="10" t="s">
        <v>63</v>
      </c>
      <c r="O8" s="9" t="s">
        <v>64</v>
      </c>
      <c r="P8" s="9" t="s">
        <v>65</v>
      </c>
      <c r="Q8" s="9" t="s">
        <v>66</v>
      </c>
      <c r="R8" s="9" t="s">
        <v>67</v>
      </c>
      <c r="S8" s="9" t="s">
        <v>68</v>
      </c>
      <c r="T8" s="9" t="s">
        <v>69</v>
      </c>
      <c r="U8" s="9" t="s">
        <v>70</v>
      </c>
      <c r="V8" s="9" t="s">
        <v>71</v>
      </c>
      <c r="W8" s="9" t="s">
        <v>72</v>
      </c>
      <c r="X8" s="9" t="s">
        <v>73</v>
      </c>
      <c r="Y8" s="9" t="s">
        <v>74</v>
      </c>
      <c r="Z8" s="9" t="s">
        <v>75</v>
      </c>
      <c r="AA8" s="9" t="s">
        <v>76</v>
      </c>
      <c r="AB8" s="9" t="s">
        <v>77</v>
      </c>
      <c r="AC8" s="9" t="s">
        <v>78</v>
      </c>
      <c r="AD8" s="9" t="s">
        <v>79</v>
      </c>
      <c r="AE8" s="9" t="s">
        <v>80</v>
      </c>
      <c r="AF8" s="243"/>
      <c r="AG8" s="243"/>
      <c r="AH8" s="243"/>
      <c r="AI8" s="259"/>
      <c r="AJ8" s="273"/>
      <c r="AK8" s="243"/>
      <c r="AL8" s="263" t="s">
        <v>40</v>
      </c>
      <c r="AM8" s="234"/>
      <c r="AN8" s="263" t="s">
        <v>81</v>
      </c>
      <c r="AO8" s="234"/>
      <c r="AP8" s="263" t="s">
        <v>41</v>
      </c>
      <c r="AQ8" s="234"/>
      <c r="AR8" s="263" t="s">
        <v>82</v>
      </c>
      <c r="AS8" s="234"/>
      <c r="AT8" s="263" t="s">
        <v>83</v>
      </c>
      <c r="AU8" s="234"/>
      <c r="AV8" s="263" t="s">
        <v>84</v>
      </c>
      <c r="AW8" s="234"/>
      <c r="AX8" s="263" t="s">
        <v>85</v>
      </c>
      <c r="AY8" s="234"/>
      <c r="AZ8" s="259"/>
      <c r="BA8" s="273"/>
      <c r="BB8" s="259"/>
      <c r="BC8" s="273"/>
      <c r="BD8" s="272"/>
      <c r="BE8" s="271"/>
      <c r="BF8" s="278"/>
      <c r="BG8" s="279"/>
      <c r="BH8" s="243"/>
      <c r="BI8" s="259"/>
      <c r="BJ8" s="273"/>
      <c r="BK8" s="617"/>
      <c r="BL8" s="617"/>
      <c r="BM8" s="617"/>
      <c r="BN8" s="617"/>
      <c r="BO8" s="323"/>
      <c r="BP8" s="323"/>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11"/>
      <c r="MA8" s="11"/>
      <c r="MB8" s="11"/>
      <c r="MC8" s="11"/>
      <c r="MD8" s="11"/>
      <c r="ME8" s="11"/>
      <c r="MF8" s="11"/>
      <c r="MG8" s="6" t="s">
        <v>86</v>
      </c>
      <c r="MH8" s="11"/>
      <c r="MI8" s="2" t="s">
        <v>87</v>
      </c>
      <c r="MJ8" s="11" t="s">
        <v>88</v>
      </c>
      <c r="MK8" s="11" t="s">
        <v>89</v>
      </c>
      <c r="ML8" s="11" t="s">
        <v>90</v>
      </c>
      <c r="MM8" s="11" t="s">
        <v>91</v>
      </c>
      <c r="MN8" s="11" t="s">
        <v>92</v>
      </c>
      <c r="MO8" s="11"/>
      <c r="MP8" s="11"/>
    </row>
    <row r="9" spans="1:355" ht="49.8" customHeight="1" thickBot="1" x14ac:dyDescent="0.35">
      <c r="A9" s="558">
        <v>1</v>
      </c>
      <c r="B9" s="130" t="s">
        <v>399</v>
      </c>
      <c r="C9" s="619" t="s">
        <v>212</v>
      </c>
      <c r="D9" s="230" t="s">
        <v>93</v>
      </c>
      <c r="E9" s="242" t="s">
        <v>213</v>
      </c>
      <c r="F9" s="244" t="s">
        <v>46</v>
      </c>
      <c r="G9" s="242"/>
      <c r="H9" s="242"/>
      <c r="I9" s="242"/>
      <c r="J9" s="242"/>
      <c r="K9" s="333">
        <f>IF(J9="X",5,IF(I9="X",4,IF(H9="X",3,IF(G9="X",2,IF(F9="X",1,0)))))</f>
        <v>1</v>
      </c>
      <c r="L9" s="236" t="str">
        <f>IF(K9=1,"RARA VEZ",IF(K9=2,"IMPROBABLE",IF(K9=3,"POSIBLE",IF(K9=4,"PROBABLE",IF(K9=5,"CASI SIEMPRE",FALSE)))))</f>
        <v>RARA VEZ</v>
      </c>
      <c r="M9" s="242" t="s">
        <v>46</v>
      </c>
      <c r="N9" s="242" t="s">
        <v>46</v>
      </c>
      <c r="O9" s="242" t="s">
        <v>46</v>
      </c>
      <c r="P9" s="242" t="s">
        <v>46</v>
      </c>
      <c r="Q9" s="242" t="s">
        <v>46</v>
      </c>
      <c r="R9" s="242"/>
      <c r="S9" s="242"/>
      <c r="T9" s="242"/>
      <c r="U9" s="242"/>
      <c r="V9" s="242" t="s">
        <v>46</v>
      </c>
      <c r="W9" s="242"/>
      <c r="X9" s="242" t="s">
        <v>46</v>
      </c>
      <c r="Y9" s="242"/>
      <c r="Z9" s="242"/>
      <c r="AA9" s="242" t="s">
        <v>46</v>
      </c>
      <c r="AB9" s="242"/>
      <c r="AC9" s="242"/>
      <c r="AD9" s="242"/>
      <c r="AE9" s="242"/>
      <c r="AF9" s="248">
        <f>COUNTIF(M9:AE9,"X")</f>
        <v>8</v>
      </c>
      <c r="AG9" s="248" t="str">
        <f>IF(AF9=0,"",(IF(AF9&gt;=12,"5",IF(AF9&gt;=6,"4",IF(AF9&lt;=5,"3","")))))</f>
        <v>4</v>
      </c>
      <c r="AH9" s="236" t="str">
        <f>IF(AG9=0,"",(IF(AG9="5","CATASTRÓFICO",IF(AG9="3","MODERADO",IF(AG9="4","MAYOR","")))))</f>
        <v>MAYOR</v>
      </c>
      <c r="AI9" s="585">
        <f>+(AG9*K9)</f>
        <v>4</v>
      </c>
      <c r="AJ9" s="249" t="str">
        <f>IF(AI9=0,"",IF(AI9="MAYOR","EXTREMO",IF(AH9="CASI SIEMPRE","EXTREMO",IF(AH9="CATASTRÓFICO","EXTREMO",IF(AI9="12M","EXTREMO",IF(AI9=4,"ALTO",IF(AI9=8,"ALTO",IF(AI9=9,"ALTO",IF(AI9=6,"MODERADO",IF(AI9=3,"MODERADO",IF(AI9=12,IF(AH9="MODERADO","ALTO","EXTREMO"),"EXTREMO")))))))))))</f>
        <v>ALTO</v>
      </c>
      <c r="AK9" s="93" t="s">
        <v>400</v>
      </c>
      <c r="AL9" s="20" t="s">
        <v>87</v>
      </c>
      <c r="AM9" s="21">
        <f>IF(ISBLANK(AL9),"",IF(AL9="Asignado",15,"0"))</f>
        <v>15</v>
      </c>
      <c r="AN9" s="20" t="s">
        <v>94</v>
      </c>
      <c r="AO9" s="21">
        <f>IF(ISBLANK(AN9),"",IF(AN9="Adecuado",15,"0"))</f>
        <v>15</v>
      </c>
      <c r="AP9" s="20" t="s">
        <v>88</v>
      </c>
      <c r="AQ9" s="21">
        <f>IF(ISBLANK(AP9),"",IF(AP9="Oportuna",15,"0"))</f>
        <v>15</v>
      </c>
      <c r="AR9" s="20" t="s">
        <v>89</v>
      </c>
      <c r="AS9" s="21">
        <f>IF(ISBLANK(AR9),"",IF(AR9="Prevenir",15,IF(AR9="Detectar",10,"0")))</f>
        <v>15</v>
      </c>
      <c r="AT9" s="20" t="s">
        <v>90</v>
      </c>
      <c r="AU9" s="21">
        <f>IF(ISBLANK(AT9),"",IF(AT9="Confiable",15,"0"))</f>
        <v>15</v>
      </c>
      <c r="AV9" s="20" t="s">
        <v>92</v>
      </c>
      <c r="AW9" s="21">
        <f>IF(ISBLANK(AV9),"",IF(AV9="Completa",10,IF(AV9="Incompleta",5,"0")))</f>
        <v>10</v>
      </c>
      <c r="AX9" s="22" t="s">
        <v>91</v>
      </c>
      <c r="AY9" s="21">
        <f>IF(ISBLANK(AX9),"",IF(AX9="Se Investigan y Resuelven Oportunamente",15,"0"))</f>
        <v>15</v>
      </c>
      <c r="AZ9" s="20" t="str">
        <f>IF(BA9&lt;86,"Débil",(IF(BA9&gt;=96,"Fuerte","Moderado")))</f>
        <v>Fuerte</v>
      </c>
      <c r="BA9" s="20">
        <f>SUM(AY9,AW9,AU9,AS9,AQ9,AO9,AM9)</f>
        <v>100</v>
      </c>
      <c r="BB9" s="20" t="s">
        <v>39</v>
      </c>
      <c r="BC9" s="20" t="str">
        <f>IF(ISBLANK(BB9),"",(IF(BB9="El control
no se ejecuta por parte del
responsable","Débil",(IF(BB9="El control se ejecuta de manera consistente por parte del responsable","Fuerte","Moderado")))))</f>
        <v>Fuerte</v>
      </c>
      <c r="BD9" s="24" t="str">
        <f>IF(AZ9="","",(IF(BC9="Débil","Débil",IF(BC9="Moderado","Moderado",IF(AZ9="Débil","Débil","Fuerte")))))</f>
        <v>Fuerte</v>
      </c>
      <c r="BE9" s="24">
        <f>IF(BD9="","",(IF(BD9="Fuerte",2,IF(BD9="Moderado",1,0))))</f>
        <v>2</v>
      </c>
      <c r="BF9" s="246">
        <f>IF(BG9="CASI SIEMPRE",5,IF(BG9="PROBABLE",4,IF(BG9="POSIBLE",3,IF(BG9="IMPROBABLE",2,IF(BG9="RARA VEZ",1,0)))))</f>
        <v>1</v>
      </c>
      <c r="BG9" s="236" t="str" cm="1">
        <f t="array" ref="BG9">IF(BE9=2,IF(L9="CASI SIEMPRE","POSIBLE",IF(L9="PROBABLE","IMPROBABLE","RARA VEZ")),IF(BE9=1,IF(L9="CASI SEGURO","PROBABLE",IF(L9="PROBABLE","POSIBLE",IF(L9="POSIBLE","IMPROBABLE","RARA VEZ"))),IF(BE9:BE10=0,L9,0)))</f>
        <v>RARA VEZ</v>
      </c>
      <c r="BH9" s="236" t="str">
        <f>AH9</f>
        <v>MAYOR</v>
      </c>
      <c r="BI9" s="586">
        <f>AVERAGE(BE9:BE10)</f>
        <v>2</v>
      </c>
      <c r="BJ9" s="544" t="str">
        <f>IF(BI9=0,"",IF(BG9="CASI SIEMPRE","EXTREMO",IF(BH9="CATASTRÓFICO","EXTREMO",IF(BI9="12M","EXTREMO",IF(BI9="12A","ALTO",IF(BI9=4,"ALTO",IF(BI9=8,"ALTO",IF(BI9=9,"ALTO",IF(BI9=6,"MODERADO",IF(BI9=3,"MODERADO","EXTREMO"))))))))))</f>
        <v>EXTREMO</v>
      </c>
      <c r="BK9" s="177" t="s">
        <v>230</v>
      </c>
      <c r="BL9" s="128">
        <v>0</v>
      </c>
      <c r="BM9" s="128">
        <v>0</v>
      </c>
      <c r="BN9" s="128">
        <v>0</v>
      </c>
      <c r="BO9" s="176"/>
      <c r="BP9" s="73"/>
      <c r="BQ9" s="84"/>
      <c r="BR9" s="84"/>
      <c r="BS9" s="84"/>
      <c r="BT9" s="84"/>
      <c r="BU9" s="84"/>
      <c r="BV9" s="84"/>
      <c r="BW9" s="84"/>
      <c r="BX9" s="84"/>
      <c r="BY9" s="84"/>
      <c r="BZ9" s="84"/>
      <c r="CA9" s="84"/>
      <c r="CB9" s="84"/>
      <c r="CC9" s="84"/>
      <c r="CD9" s="84"/>
      <c r="CE9" s="84"/>
      <c r="CF9" s="84"/>
      <c r="CG9" s="84"/>
      <c r="CH9" s="84"/>
      <c r="CI9" s="84"/>
      <c r="CJ9" s="84"/>
      <c r="CK9" s="84"/>
      <c r="CL9" s="84"/>
      <c r="CM9" s="84"/>
      <c r="CN9" s="84"/>
      <c r="CO9" s="84"/>
      <c r="CP9" s="84"/>
      <c r="CQ9" s="84"/>
      <c r="CR9" s="84"/>
      <c r="CS9" s="84"/>
      <c r="CT9" s="84"/>
      <c r="CU9" s="84"/>
      <c r="CV9" s="84"/>
      <c r="CW9" s="84"/>
      <c r="CX9" s="84"/>
      <c r="CY9" s="84"/>
      <c r="CZ9" s="84"/>
      <c r="DA9" s="84"/>
      <c r="DB9" s="84"/>
      <c r="DC9" s="84"/>
      <c r="DD9" s="84"/>
      <c r="DE9" s="84"/>
      <c r="DF9" s="84"/>
      <c r="DG9" s="84"/>
      <c r="DH9" s="84"/>
      <c r="DI9" s="84"/>
      <c r="DJ9" s="84"/>
      <c r="DK9" s="84"/>
      <c r="DL9" s="84"/>
      <c r="DM9" s="84"/>
      <c r="DN9" s="84"/>
      <c r="DO9" s="84"/>
      <c r="DP9" s="84"/>
      <c r="DQ9" s="84"/>
      <c r="DR9" s="84"/>
      <c r="DS9" s="84"/>
      <c r="DT9" s="84"/>
      <c r="DU9" s="84"/>
      <c r="DV9" s="84"/>
      <c r="DW9" s="84"/>
      <c r="DX9" s="84"/>
      <c r="DY9" s="84"/>
      <c r="DZ9" s="84"/>
      <c r="EA9" s="84"/>
      <c r="EB9" s="84"/>
      <c r="EC9" s="84"/>
      <c r="ED9" s="84"/>
      <c r="EE9" s="84"/>
      <c r="EF9" s="84"/>
      <c r="EG9" s="84"/>
      <c r="EH9" s="84"/>
      <c r="EI9" s="84"/>
      <c r="EJ9" s="84"/>
      <c r="EK9" s="84"/>
      <c r="EL9" s="84"/>
      <c r="EM9" s="84"/>
      <c r="EN9" s="84"/>
      <c r="EO9" s="84"/>
      <c r="EP9" s="84"/>
      <c r="EQ9" s="84"/>
      <c r="ER9" s="84"/>
      <c r="ES9" s="84"/>
      <c r="ET9" s="84"/>
      <c r="EU9" s="84"/>
      <c r="EV9" s="84"/>
      <c r="EW9" s="84"/>
      <c r="EX9" s="84"/>
      <c r="EY9" s="84"/>
      <c r="EZ9" s="84"/>
      <c r="FA9" s="84"/>
      <c r="FB9" s="84"/>
      <c r="FC9" s="84"/>
      <c r="FD9" s="84"/>
      <c r="FE9" s="84"/>
      <c r="FF9" s="84"/>
      <c r="FG9" s="84"/>
      <c r="FH9" s="84"/>
      <c r="FI9" s="84"/>
      <c r="FJ9" s="84"/>
      <c r="FK9" s="84"/>
      <c r="FL9" s="84"/>
      <c r="FM9" s="84"/>
      <c r="FN9" s="84"/>
      <c r="FO9" s="84"/>
      <c r="FP9" s="84"/>
      <c r="FQ9" s="84"/>
      <c r="FR9" s="84"/>
      <c r="FS9" s="84"/>
      <c r="FT9" s="84"/>
      <c r="FU9" s="84"/>
      <c r="FV9" s="84"/>
      <c r="FW9" s="84"/>
      <c r="FX9" s="84"/>
      <c r="FY9" s="84"/>
      <c r="FZ9" s="84"/>
      <c r="GA9" s="84"/>
      <c r="GB9" s="84"/>
      <c r="GC9" s="84"/>
      <c r="GD9" s="84"/>
      <c r="GE9" s="84"/>
      <c r="GF9" s="84"/>
      <c r="GG9" s="84"/>
      <c r="GH9" s="84"/>
      <c r="GI9" s="84"/>
      <c r="GJ9" s="84"/>
      <c r="GK9" s="84"/>
      <c r="GL9" s="84"/>
      <c r="GM9" s="84"/>
      <c r="GN9" s="84"/>
      <c r="GO9" s="84"/>
      <c r="GP9" s="84"/>
      <c r="GQ9" s="84"/>
      <c r="GR9" s="84"/>
      <c r="GS9" s="84"/>
      <c r="GT9" s="84"/>
      <c r="GU9" s="84"/>
      <c r="GV9" s="84"/>
      <c r="GW9" s="84"/>
      <c r="GX9" s="84"/>
      <c r="GY9" s="84"/>
      <c r="GZ9" s="84"/>
      <c r="HA9" s="84"/>
      <c r="HB9" s="84"/>
      <c r="HC9" s="84"/>
      <c r="HD9" s="84"/>
      <c r="HE9" s="84"/>
      <c r="HF9" s="84"/>
      <c r="HG9" s="84"/>
      <c r="HH9" s="84"/>
      <c r="HI9" s="84"/>
      <c r="HJ9" s="84"/>
      <c r="HK9" s="84"/>
      <c r="HL9" s="84"/>
      <c r="HM9" s="84"/>
      <c r="HN9" s="84"/>
      <c r="HO9" s="84"/>
      <c r="HP9" s="84"/>
      <c r="HQ9" s="84"/>
      <c r="HR9" s="84"/>
      <c r="HS9" s="84"/>
      <c r="HT9" s="84"/>
      <c r="HU9" s="84"/>
      <c r="HV9" s="84"/>
      <c r="HW9" s="84"/>
      <c r="HX9" s="84"/>
      <c r="HY9" s="84"/>
      <c r="HZ9" s="84"/>
      <c r="IA9" s="84"/>
      <c r="IB9" s="84"/>
      <c r="IC9" s="84"/>
      <c r="ID9" s="84"/>
      <c r="IE9" s="84"/>
      <c r="IF9" s="84"/>
      <c r="IG9" s="84"/>
      <c r="IH9" s="84"/>
      <c r="II9" s="84"/>
      <c r="IJ9" s="84"/>
      <c r="IK9" s="84"/>
      <c r="IL9" s="84"/>
      <c r="IM9" s="84"/>
      <c r="IN9" s="84"/>
      <c r="IO9" s="84"/>
      <c r="IP9" s="84"/>
      <c r="IQ9" s="84"/>
      <c r="IR9" s="84"/>
      <c r="IS9" s="84"/>
      <c r="IT9" s="84"/>
      <c r="IU9" s="84"/>
      <c r="IV9" s="84"/>
      <c r="IW9" s="84"/>
      <c r="IX9" s="84"/>
      <c r="IY9" s="84"/>
      <c r="IZ9" s="84"/>
      <c r="JA9" s="84"/>
      <c r="JB9" s="84"/>
      <c r="JC9" s="84"/>
      <c r="JD9" s="84"/>
      <c r="JE9" s="84"/>
      <c r="JF9" s="84"/>
      <c r="JG9" s="84"/>
      <c r="JH9" s="84"/>
      <c r="JI9" s="84"/>
      <c r="JJ9" s="84"/>
      <c r="JK9" s="84"/>
      <c r="JL9" s="84"/>
      <c r="JM9" s="84"/>
      <c r="JN9" s="84"/>
      <c r="JO9" s="84"/>
      <c r="JP9" s="84"/>
      <c r="JQ9" s="84"/>
      <c r="JR9" s="84"/>
      <c r="JS9" s="84"/>
      <c r="JT9" s="84"/>
      <c r="JU9" s="84"/>
      <c r="JV9" s="84"/>
      <c r="JW9" s="84"/>
      <c r="JX9" s="84"/>
      <c r="JY9" s="84"/>
      <c r="JZ9" s="84"/>
      <c r="KA9" s="84"/>
      <c r="KB9" s="84"/>
      <c r="KC9" s="84"/>
      <c r="KD9" s="84"/>
      <c r="KE9" s="84"/>
      <c r="KF9" s="84"/>
      <c r="KG9" s="84"/>
      <c r="KH9" s="84"/>
      <c r="KI9" s="84"/>
      <c r="KJ9" s="84"/>
      <c r="KK9" s="84"/>
      <c r="KL9" s="84"/>
      <c r="KM9" s="84"/>
      <c r="KN9" s="84"/>
      <c r="KO9" s="84"/>
      <c r="KP9" s="84"/>
      <c r="KQ9" s="84"/>
      <c r="KR9" s="84"/>
      <c r="KS9" s="84"/>
      <c r="KT9" s="84"/>
      <c r="KU9" s="84"/>
      <c r="KV9" s="84"/>
      <c r="KW9" s="84"/>
      <c r="KX9" s="84"/>
      <c r="KY9" s="84"/>
      <c r="KZ9" s="84"/>
      <c r="LA9" s="84"/>
      <c r="LB9" s="84"/>
      <c r="LC9" s="84"/>
      <c r="LD9" s="84"/>
      <c r="LE9" s="84"/>
      <c r="LF9" s="84"/>
      <c r="LG9" s="84"/>
      <c r="LH9" s="84"/>
      <c r="LI9" s="84"/>
      <c r="LJ9" s="84"/>
      <c r="LK9" s="84"/>
      <c r="LL9" s="84"/>
      <c r="LM9" s="84"/>
      <c r="LN9" s="84"/>
      <c r="LO9" s="84"/>
      <c r="LP9" s="84"/>
      <c r="LQ9" s="84"/>
      <c r="LR9" s="84"/>
      <c r="LS9" s="84"/>
      <c r="LT9" s="84"/>
      <c r="LU9" s="84"/>
      <c r="LV9" s="84"/>
      <c r="LW9" s="84"/>
      <c r="LX9" s="84"/>
      <c r="LY9" s="84"/>
      <c r="LZ9" s="84"/>
      <c r="MA9" s="84"/>
      <c r="MB9" s="84"/>
      <c r="MC9" s="84"/>
      <c r="MD9" s="84"/>
      <c r="ME9" s="84"/>
      <c r="MF9" s="84"/>
      <c r="MG9" s="84" t="s">
        <v>95</v>
      </c>
      <c r="MH9" s="84"/>
      <c r="MI9" s="116" t="s">
        <v>96</v>
      </c>
      <c r="MJ9" s="84" t="s">
        <v>97</v>
      </c>
      <c r="MK9" s="84" t="s">
        <v>98</v>
      </c>
      <c r="ML9" s="84" t="s">
        <v>99</v>
      </c>
      <c r="MM9" s="84" t="s">
        <v>100</v>
      </c>
      <c r="MN9" s="84" t="s">
        <v>101</v>
      </c>
      <c r="MO9" s="84"/>
      <c r="MP9" s="84"/>
    </row>
    <row r="10" spans="1:355" ht="49.8" customHeight="1" x14ac:dyDescent="0.3">
      <c r="A10" s="618"/>
      <c r="B10" s="130" t="s">
        <v>214</v>
      </c>
      <c r="C10" s="243"/>
      <c r="D10" s="243"/>
      <c r="E10" s="243"/>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93" t="s">
        <v>401</v>
      </c>
      <c r="AL10" s="20" t="s">
        <v>87</v>
      </c>
      <c r="AM10" s="21">
        <f>IF(ISBLANK(AL10),"",IF(AL10="Asignado",15,"0"))</f>
        <v>15</v>
      </c>
      <c r="AN10" s="20" t="s">
        <v>94</v>
      </c>
      <c r="AO10" s="21">
        <f>IF(ISBLANK(AN10),"",IF(AN10="Adecuado",15,"0"))</f>
        <v>15</v>
      </c>
      <c r="AP10" s="20" t="s">
        <v>88</v>
      </c>
      <c r="AQ10" s="21">
        <f>IF(ISBLANK(AP10),"",IF(AP10="Oportuna",15,"0"))</f>
        <v>15</v>
      </c>
      <c r="AR10" s="20" t="s">
        <v>89</v>
      </c>
      <c r="AS10" s="21">
        <f>IF(ISBLANK(AR10),"",IF(AR10="Prevenir",15,IF(AR10="Detectar",10,"0")))</f>
        <v>15</v>
      </c>
      <c r="AT10" s="20" t="s">
        <v>90</v>
      </c>
      <c r="AU10" s="21">
        <f>IF(ISBLANK(AT10),"",IF(AT10="Confiable",15,"0"))</f>
        <v>15</v>
      </c>
      <c r="AV10" s="20" t="s">
        <v>92</v>
      </c>
      <c r="AW10" s="21">
        <f>IF(ISBLANK(AV10),"",IF(AV10="Completa",10,IF(AV10="Incompleta",5,"0")))</f>
        <v>10</v>
      </c>
      <c r="AX10" s="22" t="s">
        <v>91</v>
      </c>
      <c r="AY10" s="21">
        <f>IF(ISBLANK(AX10),"",IF(AX10="Se Investigan y Resuelven Oportunamente",15,"0"))</f>
        <v>15</v>
      </c>
      <c r="AZ10" s="20" t="str">
        <f>IF(BA10&lt;86,"Débil",(IF(BA10&gt;=96,"Fuerte","Moderado")))</f>
        <v>Fuerte</v>
      </c>
      <c r="BA10" s="20">
        <f>SUM(AY10,AW10,AU10,AS10,AQ10,AO10,AM10)</f>
        <v>100</v>
      </c>
      <c r="BB10" s="124" t="s">
        <v>39</v>
      </c>
      <c r="BC10" s="20" t="str">
        <f>IF(ISBLANK(BB10),"",(IF(BB10="El control
no se ejecuta por parte del
responsable","Débil",(IF(BB10="El control se ejecuta de manera consistente por parte del responsable","Fuerte","Moderado")))))</f>
        <v>Fuerte</v>
      </c>
      <c r="BD10" s="24" t="str">
        <f>IF(AZ10="","",(IF(BC10="Débil","Débil",IF(BC10="Moderado","Moderado",IF(AZ10="Débil","Débil","Fuerte")))))</f>
        <v>Fuerte</v>
      </c>
      <c r="BE10" s="24">
        <f>IF(BD10="","",(IF(BD10="Fuerte",2,IF(BD10="Moderado",1,0))))</f>
        <v>2</v>
      </c>
      <c r="BF10" s="247"/>
      <c r="BG10" s="243"/>
      <c r="BH10" s="243"/>
      <c r="BI10" s="583"/>
      <c r="BJ10" s="243"/>
      <c r="BK10" s="178" t="s">
        <v>229</v>
      </c>
      <c r="BL10" s="129">
        <v>0</v>
      </c>
      <c r="BM10" s="128">
        <v>0</v>
      </c>
      <c r="BN10" s="128">
        <v>0</v>
      </c>
      <c r="BO10" s="176"/>
      <c r="BP10" s="73"/>
      <c r="BQ10" s="84"/>
      <c r="BR10" s="84"/>
      <c r="BS10" s="84"/>
      <c r="BT10" s="84"/>
      <c r="BU10" s="84"/>
      <c r="BV10" s="84"/>
      <c r="BW10" s="84"/>
      <c r="BX10" s="84"/>
      <c r="BY10" s="84"/>
      <c r="BZ10" s="84"/>
      <c r="CA10" s="84"/>
      <c r="CB10" s="84"/>
      <c r="CC10" s="84"/>
      <c r="CD10" s="84"/>
      <c r="CE10" s="84"/>
      <c r="CF10" s="84"/>
      <c r="CG10" s="84"/>
      <c r="CH10" s="84"/>
      <c r="CI10" s="84"/>
      <c r="CJ10" s="84"/>
      <c r="CK10" s="84"/>
      <c r="CL10" s="84"/>
      <c r="CM10" s="84"/>
      <c r="CN10" s="84"/>
      <c r="CO10" s="84"/>
      <c r="CP10" s="84"/>
      <c r="CQ10" s="84"/>
      <c r="CR10" s="84"/>
      <c r="CS10" s="84"/>
      <c r="CT10" s="84"/>
      <c r="CU10" s="84"/>
      <c r="CV10" s="84"/>
      <c r="CW10" s="84"/>
      <c r="CX10" s="84"/>
      <c r="CY10" s="84"/>
      <c r="CZ10" s="84"/>
      <c r="DA10" s="84"/>
      <c r="DB10" s="84"/>
      <c r="DC10" s="84"/>
      <c r="DD10" s="84"/>
      <c r="DE10" s="84"/>
      <c r="DF10" s="84"/>
      <c r="DG10" s="84"/>
      <c r="DH10" s="84"/>
      <c r="DI10" s="84"/>
      <c r="DJ10" s="84"/>
      <c r="DK10" s="84"/>
      <c r="DL10" s="84"/>
      <c r="DM10" s="84"/>
      <c r="DN10" s="84"/>
      <c r="DO10" s="84"/>
      <c r="DP10" s="84"/>
      <c r="DQ10" s="84"/>
      <c r="DR10" s="84"/>
      <c r="DS10" s="84"/>
      <c r="DT10" s="84"/>
      <c r="DU10" s="84"/>
      <c r="DV10" s="84"/>
      <c r="DW10" s="84"/>
      <c r="DX10" s="84"/>
      <c r="DY10" s="84"/>
      <c r="DZ10" s="84"/>
      <c r="EA10" s="84"/>
      <c r="EB10" s="84"/>
      <c r="EC10" s="84"/>
      <c r="ED10" s="84"/>
      <c r="EE10" s="84"/>
      <c r="EF10" s="84"/>
      <c r="EG10" s="84"/>
      <c r="EH10" s="84"/>
      <c r="EI10" s="84"/>
      <c r="EJ10" s="84"/>
      <c r="EK10" s="84"/>
      <c r="EL10" s="84"/>
      <c r="EM10" s="84"/>
      <c r="EN10" s="84"/>
      <c r="EO10" s="84"/>
      <c r="EP10" s="84"/>
      <c r="EQ10" s="84"/>
      <c r="ER10" s="84"/>
      <c r="ES10" s="84"/>
      <c r="ET10" s="84"/>
      <c r="EU10" s="84"/>
      <c r="EV10" s="84"/>
      <c r="EW10" s="84"/>
      <c r="EX10" s="84"/>
      <c r="EY10" s="84"/>
      <c r="EZ10" s="84"/>
      <c r="FA10" s="84"/>
      <c r="FB10" s="84"/>
      <c r="FC10" s="84"/>
      <c r="FD10" s="84"/>
      <c r="FE10" s="84"/>
      <c r="FF10" s="84"/>
      <c r="FG10" s="84"/>
      <c r="FH10" s="84"/>
      <c r="FI10" s="84"/>
      <c r="FJ10" s="84"/>
      <c r="FK10" s="84"/>
      <c r="FL10" s="84"/>
      <c r="FM10" s="84"/>
      <c r="FN10" s="84"/>
      <c r="FO10" s="84"/>
      <c r="FP10" s="84"/>
      <c r="FQ10" s="84"/>
      <c r="FR10" s="84"/>
      <c r="FS10" s="84"/>
      <c r="FT10" s="84"/>
      <c r="FU10" s="84"/>
      <c r="FV10" s="84"/>
      <c r="FW10" s="84"/>
      <c r="FX10" s="84"/>
      <c r="FY10" s="84"/>
      <c r="FZ10" s="84"/>
      <c r="GA10" s="84"/>
      <c r="GB10" s="84"/>
      <c r="GC10" s="84"/>
      <c r="GD10" s="84"/>
      <c r="GE10" s="84"/>
      <c r="GF10" s="84"/>
      <c r="GG10" s="84"/>
      <c r="GH10" s="84"/>
      <c r="GI10" s="84"/>
      <c r="GJ10" s="84"/>
      <c r="GK10" s="84"/>
      <c r="GL10" s="84"/>
      <c r="GM10" s="84"/>
      <c r="GN10" s="84"/>
      <c r="GO10" s="84"/>
      <c r="GP10" s="84"/>
      <c r="GQ10" s="84"/>
      <c r="GR10" s="84"/>
      <c r="GS10" s="84"/>
      <c r="GT10" s="84"/>
      <c r="GU10" s="84"/>
      <c r="GV10" s="84"/>
      <c r="GW10" s="84"/>
      <c r="GX10" s="84"/>
      <c r="GY10" s="84"/>
      <c r="GZ10" s="84"/>
      <c r="HA10" s="84"/>
      <c r="HB10" s="84"/>
      <c r="HC10" s="84"/>
      <c r="HD10" s="84"/>
      <c r="HE10" s="84"/>
      <c r="HF10" s="84"/>
      <c r="HG10" s="84"/>
      <c r="HH10" s="84"/>
      <c r="HI10" s="84"/>
      <c r="HJ10" s="84"/>
      <c r="HK10" s="84"/>
      <c r="HL10" s="84"/>
      <c r="HM10" s="84"/>
      <c r="HN10" s="84"/>
      <c r="HO10" s="84"/>
      <c r="HP10" s="84"/>
      <c r="HQ10" s="84"/>
      <c r="HR10" s="84"/>
      <c r="HS10" s="84"/>
      <c r="HT10" s="84"/>
      <c r="HU10" s="84"/>
      <c r="HV10" s="84"/>
      <c r="HW10" s="84"/>
      <c r="HX10" s="84"/>
      <c r="HY10" s="84"/>
      <c r="HZ10" s="84"/>
      <c r="IA10" s="84"/>
      <c r="IB10" s="84"/>
      <c r="IC10" s="84"/>
      <c r="ID10" s="84"/>
      <c r="IE10" s="84"/>
      <c r="IF10" s="84"/>
      <c r="IG10" s="84"/>
      <c r="IH10" s="84"/>
      <c r="II10" s="84"/>
      <c r="IJ10" s="84"/>
      <c r="IK10" s="84"/>
      <c r="IL10" s="84"/>
      <c r="IM10" s="84"/>
      <c r="IN10" s="84"/>
      <c r="IO10" s="84"/>
      <c r="IP10" s="84"/>
      <c r="IQ10" s="84"/>
      <c r="IR10" s="84"/>
      <c r="IS10" s="84"/>
      <c r="IT10" s="84"/>
      <c r="IU10" s="84"/>
      <c r="IV10" s="84"/>
      <c r="IW10" s="84"/>
      <c r="IX10" s="84"/>
      <c r="IY10" s="84"/>
      <c r="IZ10" s="84"/>
      <c r="JA10" s="84"/>
      <c r="JB10" s="84"/>
      <c r="JC10" s="84"/>
      <c r="JD10" s="84"/>
      <c r="JE10" s="84"/>
      <c r="JF10" s="84"/>
      <c r="JG10" s="84"/>
      <c r="JH10" s="84"/>
      <c r="JI10" s="84"/>
      <c r="JJ10" s="84"/>
      <c r="JK10" s="84"/>
      <c r="JL10" s="84"/>
      <c r="JM10" s="84"/>
      <c r="JN10" s="84"/>
      <c r="JO10" s="84"/>
      <c r="JP10" s="84"/>
      <c r="JQ10" s="84"/>
      <c r="JR10" s="84"/>
      <c r="JS10" s="84"/>
      <c r="JT10" s="84"/>
      <c r="JU10" s="84"/>
      <c r="JV10" s="84"/>
      <c r="JW10" s="84"/>
      <c r="JX10" s="84"/>
      <c r="JY10" s="84"/>
      <c r="JZ10" s="84"/>
      <c r="KA10" s="84"/>
      <c r="KB10" s="84"/>
      <c r="KC10" s="84"/>
      <c r="KD10" s="84"/>
      <c r="KE10" s="84"/>
      <c r="KF10" s="84"/>
      <c r="KG10" s="84"/>
      <c r="KH10" s="84"/>
      <c r="KI10" s="84"/>
      <c r="KJ10" s="84"/>
      <c r="KK10" s="84"/>
      <c r="KL10" s="84"/>
      <c r="KM10" s="84"/>
      <c r="KN10" s="84"/>
      <c r="KO10" s="84"/>
      <c r="KP10" s="84"/>
      <c r="KQ10" s="84"/>
      <c r="KR10" s="84"/>
      <c r="KS10" s="84"/>
      <c r="KT10" s="84"/>
      <c r="KU10" s="84"/>
      <c r="KV10" s="84"/>
      <c r="KW10" s="84"/>
      <c r="KX10" s="84"/>
      <c r="KY10" s="84"/>
      <c r="KZ10" s="84"/>
      <c r="LA10" s="84"/>
      <c r="LB10" s="84"/>
      <c r="LC10" s="84"/>
      <c r="LD10" s="84"/>
      <c r="LE10" s="84"/>
      <c r="LF10" s="84"/>
      <c r="LG10" s="84"/>
      <c r="LH10" s="84"/>
      <c r="LI10" s="84"/>
      <c r="LJ10" s="84"/>
      <c r="LK10" s="84"/>
      <c r="LL10" s="84"/>
      <c r="LM10" s="84"/>
      <c r="LN10" s="84"/>
      <c r="LO10" s="84"/>
      <c r="LP10" s="84"/>
      <c r="LQ10" s="84"/>
      <c r="LR10" s="84"/>
      <c r="LS10" s="84"/>
      <c r="LT10" s="84"/>
      <c r="LU10" s="84"/>
      <c r="LV10" s="84"/>
      <c r="LW10" s="84"/>
      <c r="LX10" s="84"/>
      <c r="LY10" s="84"/>
      <c r="LZ10" s="84"/>
      <c r="MA10" s="84"/>
      <c r="MB10" s="84"/>
      <c r="MC10" s="84"/>
      <c r="MD10" s="84"/>
      <c r="ME10" s="84"/>
      <c r="MF10" s="84"/>
      <c r="MG10" s="84"/>
      <c r="MH10" s="84"/>
      <c r="MI10" s="84" t="s">
        <v>94</v>
      </c>
      <c r="MJ10" s="84"/>
      <c r="MK10" s="84" t="s">
        <v>102</v>
      </c>
      <c r="ML10" s="84"/>
      <c r="MM10" s="84"/>
      <c r="MN10" s="84" t="s">
        <v>103</v>
      </c>
      <c r="MO10" s="84"/>
      <c r="MP10" s="84"/>
    </row>
    <row r="11" spans="1:355" ht="49.8" customHeight="1" x14ac:dyDescent="0.3">
      <c r="A11" s="623">
        <v>2</v>
      </c>
      <c r="B11" s="130" t="s">
        <v>219</v>
      </c>
      <c r="C11" s="619" t="s">
        <v>218</v>
      </c>
      <c r="D11" s="230" t="s">
        <v>93</v>
      </c>
      <c r="E11" s="242" t="s">
        <v>220</v>
      </c>
      <c r="F11" s="244" t="s">
        <v>46</v>
      </c>
      <c r="G11" s="242"/>
      <c r="H11" s="242"/>
      <c r="I11" s="242"/>
      <c r="J11" s="242"/>
      <c r="K11" s="333">
        <f>IF(J11="X",5,IF(I11="X",4,IF(H11="X",3,IF(G11="X",2,IF(F11="X",1,0)))))</f>
        <v>1</v>
      </c>
      <c r="L11" s="236" t="str">
        <f>IF(K11=1,"RARA VEZ",IF(K11=2,"IMPROBABLE",IF(K11=3,"POSIBLE",IF(K11=4,"PROBABLE",IF(K11=5,"CASI SIEMPRE",FALSE)))))</f>
        <v>RARA VEZ</v>
      </c>
      <c r="M11" s="242" t="s">
        <v>46</v>
      </c>
      <c r="N11" s="242" t="s">
        <v>46</v>
      </c>
      <c r="O11" s="242" t="s">
        <v>46</v>
      </c>
      <c r="P11" s="242" t="s">
        <v>46</v>
      </c>
      <c r="Q11" s="242" t="s">
        <v>46</v>
      </c>
      <c r="R11" s="242"/>
      <c r="S11" s="242"/>
      <c r="T11" s="242"/>
      <c r="U11" s="242"/>
      <c r="V11" s="242" t="s">
        <v>46</v>
      </c>
      <c r="W11" s="242"/>
      <c r="X11" s="242" t="s">
        <v>46</v>
      </c>
      <c r="Y11" s="242"/>
      <c r="Z11" s="242"/>
      <c r="AA11" s="242" t="s">
        <v>46</v>
      </c>
      <c r="AB11" s="242"/>
      <c r="AC11" s="242"/>
      <c r="AD11" s="242"/>
      <c r="AE11" s="242"/>
      <c r="AF11" s="248">
        <f>COUNTIF(M11:AE11,"X")</f>
        <v>8</v>
      </c>
      <c r="AG11" s="248" t="str">
        <f>IF(AF11=0,"",(IF(AF11&gt;=12,"5",IF(AF11&gt;=6,"4",IF(AF11&lt;=5,"3","")))))</f>
        <v>4</v>
      </c>
      <c r="AH11" s="236" t="str">
        <f>IF(AG11=0,"",(IF(AG11="5","CATASTRÓFICO",IF(AG11="3","MODERADO",IF(AG11="4","MAYOR","")))))</f>
        <v>MAYOR</v>
      </c>
      <c r="AI11" s="585">
        <f>+(AG11*K11)</f>
        <v>4</v>
      </c>
      <c r="AJ11" s="249" t="str">
        <f>IF(AI11=0,"",IF(AI11="MAYOR","EXTREMO",IF(AH11="CASI SIEMPRE","EXTREMO",IF(AH11="CATASTRÓFICO","EXTREMO",IF(AI11="12M","EXTREMO",IF(AI11=4,"ALTO",IF(AI11=8,"ALTO",IF(AI11=9,"ALTO",IF(AI11=6,"MODERADO",IF(AI11=3,"MODERADO",IF(AI11=12,IF(AH11="MODERADO","ALTO","EXTREMO"),"EXTREMO")))))))))))</f>
        <v>ALTO</v>
      </c>
      <c r="AK11" s="531" t="s">
        <v>402</v>
      </c>
      <c r="AL11" s="20" t="s">
        <v>87</v>
      </c>
      <c r="AM11" s="21">
        <f>IF(ISBLANK(AL11),"",IF(AL11="Asignado",15,"0"))</f>
        <v>15</v>
      </c>
      <c r="AN11" s="20" t="s">
        <v>94</v>
      </c>
      <c r="AO11" s="21">
        <f>IF(ISBLANK(AN11),"",IF(AN11="Adecuado",15,"0"))</f>
        <v>15</v>
      </c>
      <c r="AP11" s="20" t="s">
        <v>88</v>
      </c>
      <c r="AQ11" s="21">
        <f>IF(ISBLANK(AP11),"",IF(AP11="Oportuna",15,"0"))</f>
        <v>15</v>
      </c>
      <c r="AR11" s="20" t="s">
        <v>89</v>
      </c>
      <c r="AS11" s="21">
        <f>IF(ISBLANK(AR11),"",IF(AR11="Prevenir",15,IF(AR11="Detectar",10,"0")))</f>
        <v>15</v>
      </c>
      <c r="AT11" s="20" t="s">
        <v>90</v>
      </c>
      <c r="AU11" s="21">
        <f>IF(ISBLANK(AT11),"",IF(AT11="Confiable",15,"0"))</f>
        <v>15</v>
      </c>
      <c r="AV11" s="20" t="s">
        <v>92</v>
      </c>
      <c r="AW11" s="21">
        <f>IF(ISBLANK(AV11),"",IF(AV11="Completa",10,IF(AV11="Incompleta",5,"0")))</f>
        <v>10</v>
      </c>
      <c r="AX11" s="22" t="s">
        <v>91</v>
      </c>
      <c r="AY11" s="21">
        <f>IF(ISBLANK(AX11),"",IF(AX11="Se Investigan y Resuelven Oportunamente",15,"0"))</f>
        <v>15</v>
      </c>
      <c r="AZ11" s="20" t="str">
        <f>IF(BA11&lt;86,"Débil",(IF(BA11&gt;=96,"Fuerte","Moderado")))</f>
        <v>Fuerte</v>
      </c>
      <c r="BA11" s="20">
        <f>SUM(AY11,AW11,AU11,AS11,AQ11,AO11,AM11)</f>
        <v>100</v>
      </c>
      <c r="BB11" s="20" t="s">
        <v>39</v>
      </c>
      <c r="BC11" s="20" t="str">
        <f>IF(ISBLANK(BB11),"",(IF(BB11="El control
no se ejecuta por parte del
responsable","Débil",(IF(BB11="El control se ejecuta de manera consistente por parte del responsable","Fuerte","Moderado")))))</f>
        <v>Fuerte</v>
      </c>
      <c r="BD11" s="24" t="str">
        <f>IF(AZ11="","",(IF(BC11="Débil","Débil",IF(BC11="Moderado","Moderado",IF(AZ11="Débil","Débil","Fuerte")))))</f>
        <v>Fuerte</v>
      </c>
      <c r="BE11" s="24">
        <f>IF(BD11="","",(IF(BD11="Fuerte",2,IF(BD11="Moderado",1,0))))</f>
        <v>2</v>
      </c>
      <c r="BF11" s="246">
        <f>IF(BG11="CASI SIEMPRE",5,IF(BG11="PROBABLE",4,IF(BG11="POSIBLE",3,IF(BG11="IMPROBABLE",2,IF(BG11="RARA VEZ",1,0)))))</f>
        <v>1</v>
      </c>
      <c r="BG11" s="236" t="str" cm="1">
        <f t="array" ref="BG11">IF(BE11=2,IF(L11="CASI SIEMPRE","POSIBLE",IF(L11="PROBABLE","IMPROBABLE","RARA VEZ")),IF(BE11=1,IF(L11="CASI SEGURO","PROBABLE",IF(L11="PROBABLE","POSIBLE",IF(L11="POSIBLE","IMPROBABLE","RARA VEZ"))),IF(BE11:BE12=0,L11,0)))</f>
        <v>RARA VEZ</v>
      </c>
      <c r="BH11" s="236" t="str">
        <f>AH11</f>
        <v>MAYOR</v>
      </c>
      <c r="BI11" s="586">
        <f>AVERAGE(BE11:BE12)</f>
        <v>2</v>
      </c>
      <c r="BJ11" s="240" t="str">
        <f>IF(BI11=0,"",IF(BG11="CASI SIEMPRE","EXTREMO",IF(BH11="CATASTRÓFICO","EXTREMO",IF(BI11="12M","EXTREMO",IF(BI11="12A","ALTO",IF(BI11=4,"ALTO",IF(BI11=8,"ALTO",IF(BI11=9,"ALTO",IF(BI11=6,"MODERADO",IF(BI11=3,"MODERADO","EXTREMO"))))))))))</f>
        <v>EXTREMO</v>
      </c>
      <c r="BK11" s="625" t="s">
        <v>222</v>
      </c>
      <c r="BL11" s="624">
        <v>0</v>
      </c>
      <c r="BM11" s="317">
        <v>0</v>
      </c>
      <c r="BN11" s="317">
        <v>0</v>
      </c>
      <c r="BO11" s="55"/>
      <c r="BP11" s="176"/>
      <c r="BQ11" s="84"/>
      <c r="BR11" s="84"/>
      <c r="BS11" s="84"/>
      <c r="BT11" s="84"/>
      <c r="BU11" s="84"/>
      <c r="BV11" s="84"/>
      <c r="BW11" s="84"/>
      <c r="BX11" s="84"/>
      <c r="BY11" s="84"/>
      <c r="BZ11" s="84"/>
      <c r="CA11" s="84"/>
      <c r="CB11" s="84"/>
      <c r="CC11" s="84"/>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84"/>
      <c r="EY11" s="84"/>
      <c r="EZ11" s="84"/>
      <c r="FA11" s="84"/>
      <c r="FB11" s="84"/>
      <c r="FC11" s="84"/>
      <c r="FD11" s="84"/>
      <c r="FE11" s="84"/>
      <c r="FF11" s="84"/>
      <c r="FG11" s="84"/>
      <c r="FH11" s="84"/>
      <c r="FI11" s="84"/>
      <c r="FJ11" s="84"/>
      <c r="FK11" s="84"/>
      <c r="FL11" s="84"/>
      <c r="FM11" s="84"/>
      <c r="FN11" s="84"/>
      <c r="FO11" s="84"/>
      <c r="FP11" s="84"/>
      <c r="FQ11" s="84"/>
      <c r="FR11" s="84"/>
      <c r="FS11" s="84"/>
      <c r="FT11" s="84"/>
      <c r="FU11" s="84"/>
      <c r="FV11" s="84"/>
      <c r="FW11" s="84"/>
      <c r="FX11" s="84"/>
      <c r="FY11" s="84"/>
      <c r="FZ11" s="84"/>
      <c r="GA11" s="84"/>
      <c r="GB11" s="84"/>
      <c r="GC11" s="84"/>
      <c r="GD11" s="84"/>
      <c r="GE11" s="84"/>
      <c r="GF11" s="84"/>
      <c r="GG11" s="84"/>
      <c r="GH11" s="84"/>
      <c r="GI11" s="84"/>
      <c r="GJ11" s="84"/>
      <c r="GK11" s="84"/>
      <c r="GL11" s="84"/>
      <c r="GM11" s="84"/>
      <c r="GN11" s="84"/>
      <c r="GO11" s="84"/>
      <c r="GP11" s="84"/>
      <c r="GQ11" s="84"/>
      <c r="GR11" s="84"/>
      <c r="GS11" s="84"/>
      <c r="GT11" s="84"/>
      <c r="GU11" s="84"/>
      <c r="GV11" s="84"/>
      <c r="GW11" s="84"/>
      <c r="GX11" s="84"/>
      <c r="GY11" s="84"/>
      <c r="GZ11" s="84"/>
      <c r="HA11" s="84"/>
      <c r="HB11" s="84"/>
      <c r="HC11" s="84"/>
      <c r="HD11" s="84"/>
      <c r="HE11" s="84"/>
      <c r="HF11" s="84"/>
      <c r="HG11" s="84"/>
      <c r="HH11" s="84"/>
      <c r="HI11" s="84"/>
      <c r="HJ11" s="84"/>
      <c r="HK11" s="84"/>
      <c r="HL11" s="84"/>
      <c r="HM11" s="84"/>
      <c r="HN11" s="84"/>
      <c r="HO11" s="84"/>
      <c r="HP11" s="84"/>
      <c r="HQ11" s="84"/>
      <c r="HR11" s="84"/>
      <c r="HS11" s="84"/>
      <c r="HT11" s="84"/>
      <c r="HU11" s="84"/>
      <c r="HV11" s="84"/>
      <c r="HW11" s="84"/>
      <c r="HX11" s="84"/>
      <c r="HY11" s="84"/>
      <c r="HZ11" s="84"/>
      <c r="IA11" s="84"/>
      <c r="IB11" s="84"/>
      <c r="IC11" s="84"/>
      <c r="ID11" s="84"/>
      <c r="IE11" s="84"/>
      <c r="IF11" s="84"/>
      <c r="IG11" s="84"/>
      <c r="IH11" s="84"/>
      <c r="II11" s="84"/>
      <c r="IJ11" s="84"/>
      <c r="IK11" s="84"/>
      <c r="IL11" s="84"/>
      <c r="IM11" s="84"/>
      <c r="IN11" s="84"/>
      <c r="IO11" s="84"/>
      <c r="IP11" s="84"/>
      <c r="IQ11" s="84"/>
      <c r="IR11" s="84"/>
      <c r="IS11" s="84"/>
      <c r="IT11" s="84"/>
      <c r="IU11" s="84"/>
      <c r="IV11" s="84"/>
      <c r="IW11" s="84"/>
      <c r="IX11" s="84"/>
      <c r="IY11" s="84"/>
      <c r="IZ11" s="84"/>
      <c r="JA11" s="84"/>
      <c r="JB11" s="84"/>
      <c r="JC11" s="84"/>
      <c r="JD11" s="84"/>
      <c r="JE11" s="84"/>
      <c r="JF11" s="84"/>
      <c r="JG11" s="84"/>
      <c r="JH11" s="84"/>
      <c r="JI11" s="84"/>
      <c r="JJ11" s="84"/>
      <c r="JK11" s="84"/>
      <c r="JL11" s="84"/>
      <c r="JM11" s="84"/>
      <c r="JN11" s="84"/>
      <c r="JO11" s="84"/>
      <c r="JP11" s="84"/>
      <c r="JQ11" s="84"/>
      <c r="JR11" s="84"/>
      <c r="JS11" s="84"/>
      <c r="JT11" s="84"/>
      <c r="JU11" s="84"/>
      <c r="JV11" s="84"/>
      <c r="JW11" s="84"/>
      <c r="JX11" s="84"/>
      <c r="JY11" s="84"/>
      <c r="JZ11" s="84"/>
      <c r="KA11" s="84"/>
      <c r="KB11" s="84"/>
      <c r="KC11" s="84"/>
      <c r="KD11" s="84"/>
      <c r="KE11" s="84"/>
      <c r="KF11" s="84"/>
      <c r="KG11" s="84"/>
      <c r="KH11" s="84"/>
      <c r="KI11" s="84"/>
      <c r="KJ11" s="84"/>
      <c r="KK11" s="84"/>
      <c r="KL11" s="84"/>
      <c r="KM11" s="84"/>
      <c r="KN11" s="84"/>
      <c r="KO11" s="84"/>
      <c r="KP11" s="84"/>
      <c r="KQ11" s="84"/>
      <c r="KR11" s="84"/>
      <c r="KS11" s="84"/>
      <c r="KT11" s="84"/>
      <c r="KU11" s="84"/>
      <c r="KV11" s="84"/>
      <c r="KW11" s="84"/>
      <c r="KX11" s="84"/>
      <c r="KY11" s="84"/>
      <c r="KZ11" s="84"/>
      <c r="LA11" s="84"/>
      <c r="LB11" s="84"/>
      <c r="LC11" s="84"/>
      <c r="LD11" s="84"/>
      <c r="LE11" s="84"/>
      <c r="LF11" s="84"/>
      <c r="LG11" s="84"/>
      <c r="LH11" s="84"/>
      <c r="LI11" s="84"/>
      <c r="LJ11" s="84"/>
      <c r="LK11" s="84"/>
      <c r="LL11" s="84"/>
      <c r="LM11" s="84"/>
      <c r="LN11" s="84"/>
      <c r="LO11" s="84"/>
      <c r="LP11" s="84"/>
      <c r="LQ11" s="84"/>
      <c r="LR11" s="84"/>
      <c r="LS11" s="84"/>
      <c r="LT11" s="84"/>
      <c r="LU11" s="84"/>
      <c r="LV11" s="84"/>
      <c r="LW11" s="84"/>
      <c r="LX11" s="84"/>
      <c r="LY11" s="84"/>
      <c r="LZ11" s="84"/>
      <c r="MA11" s="84"/>
      <c r="MB11" s="84"/>
      <c r="MC11" s="84"/>
      <c r="MD11" s="84"/>
      <c r="ME11" s="84"/>
      <c r="MF11" s="84"/>
      <c r="MG11" s="84"/>
      <c r="MH11" s="84" t="s">
        <v>95</v>
      </c>
      <c r="MI11" s="84"/>
      <c r="MJ11" s="116" t="s">
        <v>96</v>
      </c>
      <c r="MK11" s="84" t="s">
        <v>97</v>
      </c>
      <c r="ML11" s="84" t="s">
        <v>98</v>
      </c>
      <c r="MM11" s="84" t="s">
        <v>99</v>
      </c>
      <c r="MN11" s="84" t="s">
        <v>100</v>
      </c>
      <c r="MO11" s="84" t="s">
        <v>101</v>
      </c>
      <c r="MP11" s="84"/>
      <c r="MQ11" s="84"/>
    </row>
    <row r="12" spans="1:355" ht="89.4" customHeight="1" thickBot="1" x14ac:dyDescent="0.35">
      <c r="A12" s="559"/>
      <c r="B12" s="185" t="s">
        <v>221</v>
      </c>
      <c r="C12" s="225"/>
      <c r="D12" s="243"/>
      <c r="E12" s="225"/>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c r="AH12" s="243"/>
      <c r="AI12" s="243"/>
      <c r="AJ12" s="243"/>
      <c r="AK12" s="532"/>
      <c r="AL12" s="20" t="s">
        <v>87</v>
      </c>
      <c r="AM12" s="21">
        <f>IF(ISBLANK(AL12),"",IF(AL12="Asignado",15,"0"))</f>
        <v>15</v>
      </c>
      <c r="AN12" s="20" t="s">
        <v>94</v>
      </c>
      <c r="AO12" s="21">
        <f>IF(ISBLANK(AN12),"",IF(AN12="Adecuado",15,"0"))</f>
        <v>15</v>
      </c>
      <c r="AP12" s="20" t="s">
        <v>88</v>
      </c>
      <c r="AQ12" s="21">
        <f>IF(ISBLANK(AP12),"",IF(AP12="Oportuna",15,"0"))</f>
        <v>15</v>
      </c>
      <c r="AR12" s="20" t="s">
        <v>89</v>
      </c>
      <c r="AS12" s="21">
        <f>IF(ISBLANK(AR12),"",IF(AR12="Prevenir",15,IF(AR12="Detectar",10,"0")))</f>
        <v>15</v>
      </c>
      <c r="AT12" s="20" t="s">
        <v>90</v>
      </c>
      <c r="AU12" s="21">
        <f>IF(ISBLANK(AT12),"",IF(AT12="Confiable",15,"0"))</f>
        <v>15</v>
      </c>
      <c r="AV12" s="20" t="s">
        <v>92</v>
      </c>
      <c r="AW12" s="21">
        <f>IF(ISBLANK(AV12),"",IF(AV12="Completa",10,IF(AV12="Incompleta",5,"0")))</f>
        <v>10</v>
      </c>
      <c r="AX12" s="22" t="s">
        <v>91</v>
      </c>
      <c r="AY12" s="21">
        <f>IF(ISBLANK(AX12),"",IF(AX12="Se Investigan y Resuelven Oportunamente",15,"0"))</f>
        <v>15</v>
      </c>
      <c r="AZ12" s="20" t="str">
        <f>IF(BA12&lt;86,"Débil",(IF(BA12&gt;=96,"Fuerte","Moderado")))</f>
        <v>Fuerte</v>
      </c>
      <c r="BA12" s="20">
        <f>SUM(AY12,AW12,AU12,AS12,AQ12,AO12,AM12)</f>
        <v>100</v>
      </c>
      <c r="BB12" s="124" t="s">
        <v>39</v>
      </c>
      <c r="BC12" s="20" t="str">
        <f>IF(ISBLANK(BB12),"",(IF(BB12="El control
no se ejecuta por parte del
responsable","Débil",(IF(BB12="El control se ejecuta de manera consistente por parte del responsable","Fuerte","Moderado")))))</f>
        <v>Fuerte</v>
      </c>
      <c r="BD12" s="24" t="str">
        <f>IF(AZ12="","",(IF(BC12="Débil","Débil",IF(BC12="Moderado","Moderado",IF(AZ12="Débil","Débil","Fuerte")))))</f>
        <v>Fuerte</v>
      </c>
      <c r="BE12" s="24">
        <f>IF(BD12="","",(IF(BD12="Fuerte",2,IF(BD12="Moderado",1,0))))</f>
        <v>2</v>
      </c>
      <c r="BF12" s="247"/>
      <c r="BG12" s="243"/>
      <c r="BH12" s="243"/>
      <c r="BI12" s="583"/>
      <c r="BJ12" s="259"/>
      <c r="BK12" s="625"/>
      <c r="BL12" s="624"/>
      <c r="BM12" s="318"/>
      <c r="BN12" s="318"/>
      <c r="BO12" s="55"/>
      <c r="BP12" s="176"/>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4"/>
      <c r="EY12" s="84"/>
      <c r="EZ12" s="84"/>
      <c r="FA12" s="84"/>
      <c r="FB12" s="84"/>
      <c r="FC12" s="84"/>
      <c r="FD12" s="84"/>
      <c r="FE12" s="84"/>
      <c r="FF12" s="84"/>
      <c r="FG12" s="84"/>
      <c r="FH12" s="84"/>
      <c r="FI12" s="84"/>
      <c r="FJ12" s="84"/>
      <c r="FK12" s="84"/>
      <c r="FL12" s="84"/>
      <c r="FM12" s="84"/>
      <c r="FN12" s="84"/>
      <c r="FO12" s="84"/>
      <c r="FP12" s="84"/>
      <c r="FQ12" s="84"/>
      <c r="FR12" s="84"/>
      <c r="FS12" s="84"/>
      <c r="FT12" s="84"/>
      <c r="FU12" s="84"/>
      <c r="FV12" s="84"/>
      <c r="FW12" s="84"/>
      <c r="FX12" s="84"/>
      <c r="FY12" s="84"/>
      <c r="FZ12" s="84"/>
      <c r="GA12" s="84"/>
      <c r="GB12" s="84"/>
      <c r="GC12" s="84"/>
      <c r="GD12" s="84"/>
      <c r="GE12" s="84"/>
      <c r="GF12" s="84"/>
      <c r="GG12" s="84"/>
      <c r="GH12" s="84"/>
      <c r="GI12" s="84"/>
      <c r="GJ12" s="84"/>
      <c r="GK12" s="84"/>
      <c r="GL12" s="84"/>
      <c r="GM12" s="84"/>
      <c r="GN12" s="84"/>
      <c r="GO12" s="84"/>
      <c r="GP12" s="84"/>
      <c r="GQ12" s="84"/>
      <c r="GR12" s="84"/>
      <c r="GS12" s="84"/>
      <c r="GT12" s="84"/>
      <c r="GU12" s="84"/>
      <c r="GV12" s="84"/>
      <c r="GW12" s="84"/>
      <c r="GX12" s="84"/>
      <c r="GY12" s="84"/>
      <c r="GZ12" s="84"/>
      <c r="HA12" s="84"/>
      <c r="HB12" s="84"/>
      <c r="HC12" s="84"/>
      <c r="HD12" s="84"/>
      <c r="HE12" s="84"/>
      <c r="HF12" s="84"/>
      <c r="HG12" s="84"/>
      <c r="HH12" s="84"/>
      <c r="HI12" s="84"/>
      <c r="HJ12" s="84"/>
      <c r="HK12" s="84"/>
      <c r="HL12" s="84"/>
      <c r="HM12" s="84"/>
      <c r="HN12" s="84"/>
      <c r="HO12" s="84"/>
      <c r="HP12" s="84"/>
      <c r="HQ12" s="84"/>
      <c r="HR12" s="84"/>
      <c r="HS12" s="84"/>
      <c r="HT12" s="84"/>
      <c r="HU12" s="84"/>
      <c r="HV12" s="84"/>
      <c r="HW12" s="84"/>
      <c r="HX12" s="84"/>
      <c r="HY12" s="84"/>
      <c r="HZ12" s="84"/>
      <c r="IA12" s="84"/>
      <c r="IB12" s="84"/>
      <c r="IC12" s="84"/>
      <c r="ID12" s="84"/>
      <c r="IE12" s="84"/>
      <c r="IF12" s="84"/>
      <c r="IG12" s="84"/>
      <c r="IH12" s="84"/>
      <c r="II12" s="84"/>
      <c r="IJ12" s="84"/>
      <c r="IK12" s="84"/>
      <c r="IL12" s="84"/>
      <c r="IM12" s="84"/>
      <c r="IN12" s="84"/>
      <c r="IO12" s="84"/>
      <c r="IP12" s="84"/>
      <c r="IQ12" s="84"/>
      <c r="IR12" s="84"/>
      <c r="IS12" s="84"/>
      <c r="IT12" s="84"/>
      <c r="IU12" s="84"/>
      <c r="IV12" s="84"/>
      <c r="IW12" s="84"/>
      <c r="IX12" s="84"/>
      <c r="IY12" s="84"/>
      <c r="IZ12" s="84"/>
      <c r="JA12" s="84"/>
      <c r="JB12" s="84"/>
      <c r="JC12" s="84"/>
      <c r="JD12" s="84"/>
      <c r="JE12" s="84"/>
      <c r="JF12" s="84"/>
      <c r="JG12" s="84"/>
      <c r="JH12" s="84"/>
      <c r="JI12" s="84"/>
      <c r="JJ12" s="84"/>
      <c r="JK12" s="84"/>
      <c r="JL12" s="84"/>
      <c r="JM12" s="84"/>
      <c r="JN12" s="84"/>
      <c r="JO12" s="84"/>
      <c r="JP12" s="84"/>
      <c r="JQ12" s="84"/>
      <c r="JR12" s="84"/>
      <c r="JS12" s="84"/>
      <c r="JT12" s="84"/>
      <c r="JU12" s="84"/>
      <c r="JV12" s="84"/>
      <c r="JW12" s="84"/>
      <c r="JX12" s="84"/>
      <c r="JY12" s="84"/>
      <c r="JZ12" s="84"/>
      <c r="KA12" s="84"/>
      <c r="KB12" s="84"/>
      <c r="KC12" s="84"/>
      <c r="KD12" s="84"/>
      <c r="KE12" s="84"/>
      <c r="KF12" s="84"/>
      <c r="KG12" s="84"/>
      <c r="KH12" s="84"/>
      <c r="KI12" s="84"/>
      <c r="KJ12" s="84"/>
      <c r="KK12" s="84"/>
      <c r="KL12" s="84"/>
      <c r="KM12" s="84"/>
      <c r="KN12" s="84"/>
      <c r="KO12" s="84"/>
      <c r="KP12" s="84"/>
      <c r="KQ12" s="84"/>
      <c r="KR12" s="84"/>
      <c r="KS12" s="84"/>
      <c r="KT12" s="84"/>
      <c r="KU12" s="84"/>
      <c r="KV12" s="84"/>
      <c r="KW12" s="84"/>
      <c r="KX12" s="84"/>
      <c r="KY12" s="84"/>
      <c r="KZ12" s="84"/>
      <c r="LA12" s="84"/>
      <c r="LB12" s="84"/>
      <c r="LC12" s="84"/>
      <c r="LD12" s="84"/>
      <c r="LE12" s="84"/>
      <c r="LF12" s="84"/>
      <c r="LG12" s="84"/>
      <c r="LH12" s="84"/>
      <c r="LI12" s="84"/>
      <c r="LJ12" s="84"/>
      <c r="LK12" s="84"/>
      <c r="LL12" s="84"/>
      <c r="LM12" s="84"/>
      <c r="LN12" s="84"/>
      <c r="LO12" s="84"/>
      <c r="LP12" s="84"/>
      <c r="LQ12" s="84"/>
      <c r="LR12" s="84"/>
      <c r="LS12" s="84"/>
      <c r="LT12" s="84"/>
      <c r="LU12" s="84"/>
      <c r="LV12" s="84"/>
      <c r="LW12" s="84"/>
      <c r="LX12" s="84"/>
      <c r="LY12" s="84"/>
      <c r="LZ12" s="84"/>
      <c r="MA12" s="84"/>
      <c r="MB12" s="84"/>
      <c r="MC12" s="84"/>
      <c r="MD12" s="84"/>
      <c r="ME12" s="84"/>
      <c r="MF12" s="84"/>
      <c r="MG12" s="84"/>
      <c r="MH12" s="84"/>
      <c r="MI12" s="84"/>
      <c r="MJ12" s="84" t="s">
        <v>94</v>
      </c>
      <c r="MK12" s="84"/>
      <c r="ML12" s="84" t="s">
        <v>102</v>
      </c>
      <c r="MM12" s="84"/>
      <c r="MN12" s="84"/>
      <c r="MO12" s="84" t="s">
        <v>103</v>
      </c>
      <c r="MP12" s="84"/>
      <c r="MQ12" s="84"/>
    </row>
    <row r="13" spans="1:355" ht="16.2" customHeight="1" x14ac:dyDescent="0.3">
      <c r="A13" s="5"/>
      <c r="B13" s="494" t="s">
        <v>106</v>
      </c>
      <c r="C13" s="495"/>
      <c r="D13" s="495"/>
      <c r="E13" s="496"/>
      <c r="F13" s="5"/>
      <c r="G13" s="5"/>
      <c r="H13" s="5"/>
      <c r="I13" s="5"/>
      <c r="J13" s="5"/>
      <c r="K13" s="31"/>
      <c r="L13" s="32"/>
      <c r="M13" s="5"/>
      <c r="N13" s="5"/>
      <c r="O13" s="43"/>
      <c r="P13" s="37"/>
      <c r="Q13" s="37"/>
      <c r="R13" s="44"/>
      <c r="S13" s="5"/>
      <c r="T13" s="5"/>
      <c r="U13" s="5"/>
      <c r="V13" s="5"/>
      <c r="W13" s="5"/>
      <c r="X13" s="5"/>
      <c r="Y13" s="5"/>
      <c r="Z13" s="5"/>
      <c r="AA13" s="5"/>
      <c r="AB13" s="5"/>
      <c r="AC13" s="5"/>
      <c r="AD13" s="5"/>
      <c r="AE13" s="5"/>
      <c r="AF13" s="5"/>
      <c r="AG13" s="33"/>
      <c r="AH13" s="32"/>
      <c r="AI13" s="5"/>
      <c r="AJ13" s="5"/>
      <c r="AK13" s="5"/>
      <c r="AL13" s="5"/>
      <c r="AM13" s="34"/>
      <c r="AN13" s="5"/>
      <c r="AO13" s="34"/>
      <c r="AP13" s="5"/>
      <c r="AQ13" s="34"/>
      <c r="AR13" s="5"/>
      <c r="AS13" s="34"/>
      <c r="AT13" s="5"/>
      <c r="AU13" s="34"/>
      <c r="AV13" s="5"/>
      <c r="AW13" s="34"/>
      <c r="AX13" s="5"/>
      <c r="AY13" s="34"/>
      <c r="AZ13" s="5"/>
      <c r="BA13" s="34"/>
      <c r="BB13" s="34"/>
      <c r="BC13" s="5"/>
      <c r="BD13" s="5"/>
      <c r="BE13" s="5"/>
      <c r="BF13" s="5"/>
      <c r="BG13" s="5"/>
      <c r="BH13" s="5"/>
      <c r="BI13" s="5"/>
      <c r="BJ13" s="5"/>
      <c r="BK13" s="5"/>
      <c r="BL13" s="5"/>
      <c r="BM13" s="5"/>
      <c r="BN13" s="5"/>
      <c r="BO13" s="5"/>
      <c r="BP13" s="5"/>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row>
    <row r="14" spans="1:355" ht="13.2" customHeight="1" x14ac:dyDescent="0.3">
      <c r="B14" s="186" t="s">
        <v>107</v>
      </c>
      <c r="C14" s="38" t="s">
        <v>108</v>
      </c>
      <c r="D14" s="232" t="s">
        <v>109</v>
      </c>
      <c r="E14" s="621"/>
    </row>
    <row r="15" spans="1:355" ht="26.4" customHeight="1" x14ac:dyDescent="0.3">
      <c r="B15" s="187" t="str">
        <f>+'[1]Paneaciòn y Gestiòn Institucion'!B15</f>
        <v>Carmen Lucy Espinosa Diaz</v>
      </c>
      <c r="C15" s="41" t="s">
        <v>215</v>
      </c>
      <c r="D15" s="235" t="s">
        <v>137</v>
      </c>
      <c r="E15" s="621"/>
    </row>
    <row r="16" spans="1:355" ht="27.6" customHeight="1" x14ac:dyDescent="0.3">
      <c r="B16" s="187" t="s">
        <v>216</v>
      </c>
      <c r="C16" s="41" t="s">
        <v>215</v>
      </c>
      <c r="D16" s="235" t="s">
        <v>200</v>
      </c>
      <c r="E16" s="621"/>
    </row>
    <row r="17" spans="2:5" ht="18.600000000000001" customHeight="1" x14ac:dyDescent="0.3">
      <c r="B17" s="620" t="s">
        <v>113</v>
      </c>
      <c r="C17" s="233"/>
      <c r="D17" s="233"/>
      <c r="E17" s="621"/>
    </row>
    <row r="18" spans="2:5" ht="22.8" customHeight="1" x14ac:dyDescent="0.3">
      <c r="B18" s="186" t="s">
        <v>107</v>
      </c>
      <c r="C18" s="38" t="s">
        <v>108</v>
      </c>
      <c r="D18" s="232" t="s">
        <v>109</v>
      </c>
      <c r="E18" s="621"/>
    </row>
    <row r="19" spans="2:5" ht="19.8" customHeight="1" x14ac:dyDescent="0.3">
      <c r="B19" s="187" t="str">
        <f>+'[1]Talento Humano'!B28</f>
        <v>Diana Espinosa Calderòn</v>
      </c>
      <c r="C19" s="41" t="s">
        <v>114</v>
      </c>
      <c r="D19" s="235" t="s">
        <v>217</v>
      </c>
      <c r="E19" s="621"/>
    </row>
    <row r="20" spans="2:5" ht="21.6" customHeight="1" x14ac:dyDescent="0.3">
      <c r="B20" s="620" t="s">
        <v>116</v>
      </c>
      <c r="C20" s="233"/>
      <c r="D20" s="233"/>
      <c r="E20" s="621"/>
    </row>
    <row r="21" spans="2:5" ht="17.399999999999999" customHeight="1" x14ac:dyDescent="0.3">
      <c r="B21" s="186" t="s">
        <v>107</v>
      </c>
      <c r="C21" s="38" t="s">
        <v>108</v>
      </c>
      <c r="D21" s="232" t="s">
        <v>109</v>
      </c>
      <c r="E21" s="621"/>
    </row>
    <row r="22" spans="2:5" ht="22.2" customHeight="1" thickBot="1" x14ac:dyDescent="0.35">
      <c r="B22" s="188" t="str">
        <f>+'[1]Talento Humano'!B33</f>
        <v>Karolin Saldarriaga Angulo</v>
      </c>
      <c r="C22" s="189" t="s">
        <v>114</v>
      </c>
      <c r="D22" s="622" t="s">
        <v>117</v>
      </c>
      <c r="E22" s="488"/>
    </row>
    <row r="23" spans="2:5" ht="13.8" customHeight="1" x14ac:dyDescent="0.3">
      <c r="B23" s="232" t="s">
        <v>118</v>
      </c>
      <c r="C23" s="233"/>
      <c r="D23" s="233"/>
      <c r="E23" s="234"/>
    </row>
    <row r="24" spans="2:5" ht="19.2" customHeight="1" x14ac:dyDescent="0.3">
      <c r="B24" s="245" t="s">
        <v>119</v>
      </c>
      <c r="C24" s="233"/>
      <c r="D24" s="233"/>
      <c r="E24" s="234"/>
    </row>
  </sheetData>
  <mergeCells count="157">
    <mergeCell ref="BM11:BM12"/>
    <mergeCell ref="BN11:BN12"/>
    <mergeCell ref="BH1:BK1"/>
    <mergeCell ref="BH2:BK3"/>
    <mergeCell ref="BJ11:BJ12"/>
    <mergeCell ref="BL11:BL12"/>
    <mergeCell ref="AJ11:AJ12"/>
    <mergeCell ref="AK11:AK12"/>
    <mergeCell ref="BF11:BF12"/>
    <mergeCell ref="BG11:BG12"/>
    <mergeCell ref="BH11:BH12"/>
    <mergeCell ref="BI11:BI12"/>
    <mergeCell ref="BK11:BK12"/>
    <mergeCell ref="AT8:AU8"/>
    <mergeCell ref="AV8:AW8"/>
    <mergeCell ref="AX8:AY8"/>
    <mergeCell ref="AR7:AS7"/>
    <mergeCell ref="AT7:AU7"/>
    <mergeCell ref="F5:AJ5"/>
    <mergeCell ref="BM6:BM8"/>
    <mergeCell ref="BN6:BN8"/>
    <mergeCell ref="T11:T12"/>
    <mergeCell ref="U11:U12"/>
    <mergeCell ref="V11:V12"/>
    <mergeCell ref="W11:W12"/>
    <mergeCell ref="F4:BK4"/>
    <mergeCell ref="AK5:BK5"/>
    <mergeCell ref="AD11:AD12"/>
    <mergeCell ref="AE11:AE12"/>
    <mergeCell ref="AF11:AF12"/>
    <mergeCell ref="AG11:AG12"/>
    <mergeCell ref="AH11:AH12"/>
    <mergeCell ref="AI11:AI12"/>
    <mergeCell ref="X11:X12"/>
    <mergeCell ref="BG9:BG10"/>
    <mergeCell ref="BH9:BH10"/>
    <mergeCell ref="BI9:BI10"/>
    <mergeCell ref="BJ9:BJ10"/>
    <mergeCell ref="AN8:AO8"/>
    <mergeCell ref="AP8:AQ8"/>
    <mergeCell ref="AR8:AS8"/>
    <mergeCell ref="A11:A12"/>
    <mergeCell ref="C11:C12"/>
    <mergeCell ref="E11:E12"/>
    <mergeCell ref="L11:L12"/>
    <mergeCell ref="M11:M12"/>
    <mergeCell ref="N11:N12"/>
    <mergeCell ref="O11:O12"/>
    <mergeCell ref="P11:P12"/>
    <mergeCell ref="Q11:Q12"/>
    <mergeCell ref="F11:F12"/>
    <mergeCell ref="G11:G12"/>
    <mergeCell ref="H11:H12"/>
    <mergeCell ref="I11:I12"/>
    <mergeCell ref="J11:J12"/>
    <mergeCell ref="K11:K12"/>
    <mergeCell ref="B20:E20"/>
    <mergeCell ref="D21:E21"/>
    <mergeCell ref="D22:E22"/>
    <mergeCell ref="B23:E23"/>
    <mergeCell ref="B24:E24"/>
    <mergeCell ref="D14:E14"/>
    <mergeCell ref="D15:E15"/>
    <mergeCell ref="D16:E16"/>
    <mergeCell ref="B17:E17"/>
    <mergeCell ref="D18:E18"/>
    <mergeCell ref="D19:E19"/>
    <mergeCell ref="B13:E13"/>
    <mergeCell ref="AF9:AF10"/>
    <mergeCell ref="AG9:AG10"/>
    <mergeCell ref="AH9:AH10"/>
    <mergeCell ref="AI9:AI10"/>
    <mergeCell ref="AJ9:AJ10"/>
    <mergeCell ref="BF9:BF10"/>
    <mergeCell ref="Z9:Z10"/>
    <mergeCell ref="AA9:AA10"/>
    <mergeCell ref="AB9:AB10"/>
    <mergeCell ref="AC9:AC10"/>
    <mergeCell ref="AD9:AD10"/>
    <mergeCell ref="AE9:AE10"/>
    <mergeCell ref="T9:T10"/>
    <mergeCell ref="U9:U10"/>
    <mergeCell ref="V9:V10"/>
    <mergeCell ref="D11:D12"/>
    <mergeCell ref="Y11:Y12"/>
    <mergeCell ref="Z11:Z12"/>
    <mergeCell ref="AA11:AA12"/>
    <mergeCell ref="AB11:AB12"/>
    <mergeCell ref="AC11:AC12"/>
    <mergeCell ref="R11:R12"/>
    <mergeCell ref="S11:S12"/>
    <mergeCell ref="A9:A10"/>
    <mergeCell ref="C9:C10"/>
    <mergeCell ref="D9:D10"/>
    <mergeCell ref="E9:E10"/>
    <mergeCell ref="F9:F10"/>
    <mergeCell ref="G9:G10"/>
    <mergeCell ref="W9:W10"/>
    <mergeCell ref="X9:X10"/>
    <mergeCell ref="Y9:Y10"/>
    <mergeCell ref="N9:N10"/>
    <mergeCell ref="O9:O10"/>
    <mergeCell ref="P9:P10"/>
    <mergeCell ref="Q9:Q10"/>
    <mergeCell ref="R9:R10"/>
    <mergeCell ref="S9:S10"/>
    <mergeCell ref="H9:H10"/>
    <mergeCell ref="I9:I10"/>
    <mergeCell ref="J9:J10"/>
    <mergeCell ref="K9:K10"/>
    <mergeCell ref="L9:L10"/>
    <mergeCell ref="M9:M10"/>
    <mergeCell ref="BO6:BO8"/>
    <mergeCell ref="BP6:BP8"/>
    <mergeCell ref="K7:K8"/>
    <mergeCell ref="L7:L8"/>
    <mergeCell ref="AF7:AF8"/>
    <mergeCell ref="AG7:AG8"/>
    <mergeCell ref="AH7:AH8"/>
    <mergeCell ref="AL7:AM7"/>
    <mergeCell ref="BI6:BJ8"/>
    <mergeCell ref="BL6:BL8"/>
    <mergeCell ref="AL6:AY6"/>
    <mergeCell ref="AZ6:BA8"/>
    <mergeCell ref="BB6:BC8"/>
    <mergeCell ref="BD6:BE8"/>
    <mergeCell ref="BF6:BG8"/>
    <mergeCell ref="BH6:BH8"/>
    <mergeCell ref="AN7:AO7"/>
    <mergeCell ref="AP7:AQ7"/>
    <mergeCell ref="AV7:AW7"/>
    <mergeCell ref="AX7:AY7"/>
    <mergeCell ref="AL8:AM8"/>
    <mergeCell ref="MI5:MN5"/>
    <mergeCell ref="A6:A8"/>
    <mergeCell ref="B6:B8"/>
    <mergeCell ref="C6:C8"/>
    <mergeCell ref="D6:D8"/>
    <mergeCell ref="E6:E8"/>
    <mergeCell ref="K2:BA2"/>
    <mergeCell ref="D3:J3"/>
    <mergeCell ref="K3:BA3"/>
    <mergeCell ref="A4:E5"/>
    <mergeCell ref="A1:B3"/>
    <mergeCell ref="C1:C2"/>
    <mergeCell ref="D1:J2"/>
    <mergeCell ref="K1:BA1"/>
    <mergeCell ref="BB1:BC3"/>
    <mergeCell ref="BD1:BG3"/>
    <mergeCell ref="BK6:BK8"/>
    <mergeCell ref="F6:J6"/>
    <mergeCell ref="K6:L6"/>
    <mergeCell ref="M6:AF6"/>
    <mergeCell ref="AG6:AH6"/>
    <mergeCell ref="AI6:AJ8"/>
    <mergeCell ref="AK6:AK8"/>
    <mergeCell ref="BL4:BP5"/>
  </mergeCells>
  <conditionalFormatting sqref="K9">
    <cfRule type="cellIs" dxfId="171" priority="107" operator="equal">
      <formula>3</formula>
    </cfRule>
    <cfRule type="cellIs" dxfId="170" priority="109" operator="equal">
      <formula>1</formula>
    </cfRule>
    <cfRule type="cellIs" dxfId="169" priority="108" operator="equal">
      <formula>2</formula>
    </cfRule>
    <cfRule type="cellIs" dxfId="168" priority="106" operator="equal">
      <formula>4</formula>
    </cfRule>
    <cfRule type="cellIs" dxfId="167" priority="105" operator="equal">
      <formula>5</formula>
    </cfRule>
  </conditionalFormatting>
  <conditionalFormatting sqref="K11">
    <cfRule type="cellIs" dxfId="166" priority="17" operator="equal">
      <formula>4</formula>
    </cfRule>
    <cfRule type="cellIs" dxfId="165" priority="16" operator="equal">
      <formula>5</formula>
    </cfRule>
    <cfRule type="cellIs" dxfId="164" priority="18" operator="equal">
      <formula>3</formula>
    </cfRule>
    <cfRule type="cellIs" dxfId="163" priority="19" operator="equal">
      <formula>2</formula>
    </cfRule>
    <cfRule type="cellIs" dxfId="162" priority="20" operator="equal">
      <formula>1</formula>
    </cfRule>
  </conditionalFormatting>
  <conditionalFormatting sqref="L9 BG9">
    <cfRule type="cellIs" dxfId="161" priority="100" operator="equal">
      <formula>"CASI SIEMPRE"</formula>
    </cfRule>
    <cfRule type="cellIs" dxfId="160" priority="104" operator="equal">
      <formula>"IMPROBABLE"</formula>
    </cfRule>
    <cfRule type="cellIs" dxfId="159" priority="103" operator="equal">
      <formula>"RARA VEZ"</formula>
    </cfRule>
    <cfRule type="cellIs" dxfId="158" priority="102" operator="equal">
      <formula>"POSIBLE"</formula>
    </cfRule>
    <cfRule type="cellIs" dxfId="157" priority="101" operator="equal">
      <formula>"PROBABLE"</formula>
    </cfRule>
  </conditionalFormatting>
  <conditionalFormatting sqref="L11 BG11">
    <cfRule type="cellIs" dxfId="156" priority="11" operator="equal">
      <formula>"CASI SIEMPRE"</formula>
    </cfRule>
    <cfRule type="cellIs" dxfId="155" priority="12" operator="equal">
      <formula>"PROBABLE"</formula>
    </cfRule>
    <cfRule type="cellIs" dxfId="154" priority="13" operator="equal">
      <formula>"POSIBLE"</formula>
    </cfRule>
    <cfRule type="cellIs" dxfId="153" priority="14" operator="equal">
      <formula>"RARA VEZ"</formula>
    </cfRule>
    <cfRule type="cellIs" dxfId="152" priority="15" operator="equal">
      <formula>"IMPROBABLE"</formula>
    </cfRule>
  </conditionalFormatting>
  <conditionalFormatting sqref="AF9:AG9">
    <cfRule type="cellIs" dxfId="151" priority="112" operator="between">
      <formula>1</formula>
      <formula>5</formula>
    </cfRule>
    <cfRule type="cellIs" dxfId="150" priority="111" operator="between">
      <formula>6</formula>
      <formula>11</formula>
    </cfRule>
    <cfRule type="cellIs" dxfId="149" priority="110" operator="greaterThanOrEqual">
      <formula>12</formula>
    </cfRule>
  </conditionalFormatting>
  <conditionalFormatting sqref="AF11:AG11">
    <cfRule type="cellIs" dxfId="148" priority="21" operator="greaterThanOrEqual">
      <formula>12</formula>
    </cfRule>
    <cfRule type="cellIs" dxfId="147" priority="22" operator="between">
      <formula>6</formula>
      <formula>11</formula>
    </cfRule>
    <cfRule type="cellIs" dxfId="146" priority="23" operator="between">
      <formula>1</formula>
      <formula>5</formula>
    </cfRule>
  </conditionalFormatting>
  <conditionalFormatting sqref="AG9">
    <cfRule type="cellIs" dxfId="145" priority="98" operator="equal">
      <formula>5</formula>
    </cfRule>
    <cfRule type="cellIs" dxfId="144" priority="99" operator="equal">
      <formula>3</formula>
    </cfRule>
    <cfRule type="cellIs" dxfId="143" priority="97" operator="equal">
      <formula>4</formula>
    </cfRule>
  </conditionalFormatting>
  <conditionalFormatting sqref="AG11">
    <cfRule type="cellIs" dxfId="142" priority="10" operator="equal">
      <formula>3</formula>
    </cfRule>
    <cfRule type="cellIs" dxfId="141" priority="9" operator="equal">
      <formula>5</formula>
    </cfRule>
    <cfRule type="cellIs" dxfId="140" priority="8" operator="equal">
      <formula>4</formula>
    </cfRule>
  </conditionalFormatting>
  <conditionalFormatting sqref="AH9 BH9">
    <cfRule type="cellIs" dxfId="139" priority="115" operator="equal">
      <formula>"MODERADO"</formula>
    </cfRule>
    <cfRule type="cellIs" dxfId="138" priority="113" operator="equal">
      <formula>"CATASTRÓFICO"</formula>
    </cfRule>
    <cfRule type="cellIs" dxfId="137" priority="114" operator="equal">
      <formula>"MAYOR"</formula>
    </cfRule>
  </conditionalFormatting>
  <conditionalFormatting sqref="AH11 BH11">
    <cfRule type="cellIs" dxfId="136" priority="24" operator="equal">
      <formula>"CATASTRÓFICO"</formula>
    </cfRule>
    <cfRule type="cellIs" dxfId="135" priority="25" operator="equal">
      <formula>"MAYOR"</formula>
    </cfRule>
    <cfRule type="cellIs" dxfId="134" priority="26" operator="equal">
      <formula>"MODERADO"</formula>
    </cfRule>
  </conditionalFormatting>
  <conditionalFormatting sqref="AJ9">
    <cfRule type="containsText" dxfId="133" priority="93" operator="containsText" text="ALTO">
      <formula>NOT(ISERROR(SEARCH(("ALTO"),(AJ9))))</formula>
    </cfRule>
    <cfRule type="containsText" dxfId="132" priority="94" operator="containsText" text="EXTREMO">
      <formula>NOT(ISERROR(SEARCH(("EXTREMO"),(AJ9))))</formula>
    </cfRule>
    <cfRule type="containsText" dxfId="131" priority="95" operator="containsText" text="MODERADO">
      <formula>NOT(ISERROR(SEARCH(("MODERADO"),(AJ9))))</formula>
    </cfRule>
    <cfRule type="containsText" dxfId="130" priority="96" operator="containsText" text="BAJO">
      <formula>NOT(ISERROR(SEARCH(("BAJO"),(AJ9))))</formula>
    </cfRule>
  </conditionalFormatting>
  <conditionalFormatting sqref="AJ11">
    <cfRule type="containsText" dxfId="129" priority="5" operator="containsText" text="EXTREMO">
      <formula>NOT(ISERROR(SEARCH(("EXTREMO"),(AJ11))))</formula>
    </cfRule>
    <cfRule type="containsText" dxfId="128" priority="6" operator="containsText" text="MODERADO">
      <formula>NOT(ISERROR(SEARCH(("MODERADO"),(AJ11))))</formula>
    </cfRule>
    <cfRule type="containsText" dxfId="127" priority="7" operator="containsText" text="BAJO">
      <formula>NOT(ISERROR(SEARCH(("BAJO"),(AJ11))))</formula>
    </cfRule>
    <cfRule type="containsText" dxfId="126" priority="4" operator="containsText" text="ALTO">
      <formula>NOT(ISERROR(SEARCH(("ALTO"),(AJ11))))</formula>
    </cfRule>
  </conditionalFormatting>
  <conditionalFormatting sqref="AM9:AM12 AO9:AO12 AQ9:AQ12 AS9:AS12 AU9:AU12 AY9:AY12">
    <cfRule type="cellIs" dxfId="125" priority="83" operator="equal">
      <formula>""""""</formula>
    </cfRule>
    <cfRule type="cellIs" dxfId="124" priority="84" stopIfTrue="1" operator="equal">
      <formula>10</formula>
    </cfRule>
    <cfRule type="cellIs" dxfId="123" priority="85" operator="equal">
      <formula>0</formula>
    </cfRule>
    <cfRule type="cellIs" dxfId="122" priority="86" stopIfTrue="1" operator="equal">
      <formula>15</formula>
    </cfRule>
  </conditionalFormatting>
  <conditionalFormatting sqref="AW9:AW12">
    <cfRule type="cellIs" dxfId="121" priority="56" operator="equal">
      <formula>""""""</formula>
    </cfRule>
    <cfRule type="cellIs" dxfId="120" priority="59" stopIfTrue="1" operator="equal">
      <formula>10</formula>
    </cfRule>
    <cfRule type="cellIs" dxfId="119" priority="58" operator="equal">
      <formula>0</formula>
    </cfRule>
    <cfRule type="cellIs" dxfId="118" priority="57" stopIfTrue="1" operator="equal">
      <formula>5</formula>
    </cfRule>
  </conditionalFormatting>
  <conditionalFormatting sqref="AZ9:AZ12 BC9:BC12">
    <cfRule type="cellIs" dxfId="117" priority="64" operator="equal">
      <formula>"DÉBIL"</formula>
    </cfRule>
    <cfRule type="cellIs" dxfId="116" priority="66" operator="equal">
      <formula>"FUERTE"</formula>
    </cfRule>
    <cfRule type="cellIs" dxfId="115" priority="65" operator="equal">
      <formula>"MODERADO"</formula>
    </cfRule>
  </conditionalFormatting>
  <conditionalFormatting sqref="BA9:BB12">
    <cfRule type="cellIs" dxfId="114" priority="55" operator="between">
      <formula>0</formula>
      <formula>85</formula>
    </cfRule>
    <cfRule type="cellIs" dxfId="113" priority="54" operator="between">
      <formula>86</formula>
      <formula>95</formula>
    </cfRule>
    <cfRule type="cellIs" dxfId="112" priority="53" operator="greaterThanOrEqual">
      <formula>96</formula>
    </cfRule>
  </conditionalFormatting>
  <conditionalFormatting sqref="BJ9">
    <cfRule type="containsText" dxfId="111" priority="92" operator="containsText" text="EXTREMO">
      <formula>NOT(ISERROR(SEARCH(("EXTREMO"),(BJ9))))</formula>
    </cfRule>
    <cfRule type="containsText" dxfId="110" priority="91" operator="containsText" text="ALTO">
      <formula>NOT(ISERROR(SEARCH(("ALTO"),(BJ9))))</formula>
    </cfRule>
    <cfRule type="containsText" dxfId="109" priority="90" operator="containsText" text="MODERADO">
      <formula>NOT(ISERROR(SEARCH(("MODERADO"),(BJ9))))</formula>
    </cfRule>
  </conditionalFormatting>
  <conditionalFormatting sqref="BJ11">
    <cfRule type="containsText" dxfId="108" priority="1" operator="containsText" text="MODERADO">
      <formula>NOT(ISERROR(SEARCH(("MODERADO"),(BJ11))))</formula>
    </cfRule>
    <cfRule type="containsText" dxfId="107" priority="3" operator="containsText" text="EXTREMO">
      <formula>NOT(ISERROR(SEARCH(("EXTREMO"),(BJ11))))</formula>
    </cfRule>
    <cfRule type="containsText" dxfId="106" priority="2" operator="containsText" text="ALTO">
      <formula>NOT(ISERROR(SEARCH(("ALTO"),(BJ11))))</formula>
    </cfRule>
  </conditionalFormatting>
  <dataValidations count="20">
    <dataValidation type="list" allowBlank="1" showErrorMessage="1" sqref="AN9:AN10" xr:uid="{EDA2EEC1-95FA-4CA3-9411-224520EF7BC1}">
      <formula1>$MI$10:$MI$10</formula1>
    </dataValidation>
    <dataValidation type="list" allowBlank="1" showErrorMessage="1" sqref="AR9" xr:uid="{F0E0A8A4-F18F-49E4-A459-E2D24C22E152}">
      <formula1>$MK$8:$MK$10</formula1>
    </dataValidation>
    <dataValidation type="list" allowBlank="1" showErrorMessage="1" sqref="AT9" xr:uid="{D22DC94B-7CFB-4DB5-B703-741DEC1A522A}">
      <formula1>$ML$8:$ML$9</formula1>
    </dataValidation>
    <dataValidation type="list" allowBlank="1" showInputMessage="1" showErrorMessage="1" prompt="ERROR - NO ADMITE VALOR DIFERENTE AL DE LA LISTA DESPLEGABLE (X)" sqref="P9:AE9" xr:uid="{0A7FA96A-68B3-4243-B053-9494699D7462}">
      <formula1>$MO$6</formula1>
    </dataValidation>
    <dataValidation type="list" allowBlank="1" showErrorMessage="1" sqref="AL9:AL10" xr:uid="{8DDCD0EC-7AED-467A-9B39-79E64520ABC5}">
      <formula1>$MI$8:$MI$9</formula1>
    </dataValidation>
    <dataValidation type="list" allowBlank="1" showInputMessage="1" showErrorMessage="1" prompt="ADVERTENCIA - Si marca más de un valor para un mismo riesgo, se tomará por VERDADERO el IMPACTO MÁS ALTO" sqref="M9:O9" xr:uid="{80808281-993B-4FA1-B7C9-96E2909738DE}">
      <formula1>$MO$6</formula1>
    </dataValidation>
    <dataValidation type="list" allowBlank="1" showInputMessage="1" showErrorMessage="1" prompt="ADVERTENCIA - Si marca más de una opción para el mismo riesgo, será tomad por cierta la PROBABILIDAD MÁS ALTA" sqref="F9:J9" xr:uid="{ECB8BBD9-B394-4E83-BE0B-A383807ACB50}">
      <formula1>$MO$6</formula1>
    </dataValidation>
    <dataValidation type="list" allowBlank="1" showErrorMessage="1" sqref="AP9 AL11:AL12" xr:uid="{CC18DDB7-1D58-48B7-A4D2-7DD92BB95C22}">
      <formula1>$MJ$8:$MJ$9</formula1>
    </dataValidation>
    <dataValidation type="list" allowBlank="1" showErrorMessage="1" sqref="AV9" xr:uid="{5C9EF3CD-2BAB-4D48-A5F2-58AF80E47DED}">
      <formula1>$MN$8:$MN$10</formula1>
    </dataValidation>
    <dataValidation type="list" allowBlank="1" showErrorMessage="1" sqref="AX9 AT11" xr:uid="{2B679876-1223-47A7-A231-FF1168C45973}">
      <formula1>$MM$8:$MM$9</formula1>
    </dataValidation>
    <dataValidation type="list" allowBlank="1" showErrorMessage="1" sqref="BB9:BB10" xr:uid="{037101F3-E8F5-436E-9896-97863F0920AB}">
      <formula1>$MG$6:$MG$9</formula1>
    </dataValidation>
    <dataValidation type="list" allowBlank="1" showErrorMessage="1" sqref="AR11" xr:uid="{DC114D06-12FA-426A-B627-4E09D0E80417}">
      <formula1>$ML$8:$ML$10</formula1>
    </dataValidation>
    <dataValidation type="list" allowBlank="1" showInputMessage="1" showErrorMessage="1" prompt="ERROR - NO ADMITE VALOR DIFERENTE AL DE LA LISTA DESPLEGABLE (X)" sqref="P11:AE11" xr:uid="{B9EA0DA5-78FC-457E-A7A1-348F983C5202}">
      <formula1>$MP$6</formula1>
    </dataValidation>
    <dataValidation type="list" allowBlank="1" showInputMessage="1" showErrorMessage="1" prompt="ADVERTENCIA - Si marca más de un valor para un mismo riesgo, se tomará por VERDADERO el IMPACTO MÁS ALTO" sqref="M11:O11" xr:uid="{51F5A8AA-57A9-49D8-ADAA-FCD97D0462AA}">
      <formula1>$MP$6</formula1>
    </dataValidation>
    <dataValidation type="list" allowBlank="1" showInputMessage="1" showErrorMessage="1" prompt="ADVERTENCIA - Si marca más de una opción para el mismo riesgo, será tomad por cierta la PROBABILIDAD MÁS ALTA" sqref="F11:J11" xr:uid="{8B7A678A-3B71-4ECD-AFC9-5FFA5A286BF0}">
      <formula1>$MP$6</formula1>
    </dataValidation>
    <dataValidation type="list" allowBlank="1" showErrorMessage="1" sqref="AP11" xr:uid="{CE5FA5B0-45AB-478B-AEA9-64CE6450B952}">
      <formula1>$MK$8:$MK$9</formula1>
    </dataValidation>
    <dataValidation type="list" allowBlank="1" showErrorMessage="1" sqref="AV11" xr:uid="{8388BDC3-93DA-4DCA-8BD8-609697CDD49A}">
      <formula1>$MO$8:$MO$10</formula1>
    </dataValidation>
    <dataValidation type="list" allowBlank="1" showErrorMessage="1" sqref="AX11" xr:uid="{B657E748-973A-46B0-A814-494DB83DBB72}">
      <formula1>$MN$8:$MN$9</formula1>
    </dataValidation>
    <dataValidation type="list" allowBlank="1" showErrorMessage="1" sqref="AN11:AN12" xr:uid="{B0388A82-457F-4C8B-B27E-B10D77D1FF1D}">
      <formula1>$MJ$10:$MJ$10</formula1>
    </dataValidation>
    <dataValidation type="list" allowBlank="1" showErrorMessage="1" sqref="BB11:BB12" xr:uid="{BC0F4C5C-2894-4575-98F3-79E8B2D0A531}">
      <formula1>$MH$6:$MH$9</formula1>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C3786-BD12-4A61-93ED-ACCD998C7477}">
  <dimension ref="A1:MP30"/>
  <sheetViews>
    <sheetView topLeftCell="A5" zoomScale="80" zoomScaleNormal="80" workbookViewId="0">
      <selection activeCell="K3" sqref="K3:BA3"/>
    </sheetView>
  </sheetViews>
  <sheetFormatPr baseColWidth="10" defaultColWidth="14" defaultRowHeight="15" customHeight="1" x14ac:dyDescent="0.3"/>
  <cols>
    <col min="1" max="1" width="3.88671875" customWidth="1"/>
    <col min="2" max="2" width="51.5546875" customWidth="1"/>
    <col min="3" max="3" width="42.6640625" customWidth="1"/>
    <col min="4" max="4" width="15" customWidth="1"/>
    <col min="5" max="5" width="40.44140625" customWidth="1"/>
    <col min="6" max="10" width="7.109375" customWidth="1"/>
    <col min="11" max="11" width="6" customWidth="1"/>
    <col min="12" max="12" width="16.77734375" customWidth="1"/>
    <col min="13" max="19" width="7.33203125" customWidth="1"/>
    <col min="20" max="20" width="10" customWidth="1"/>
    <col min="21" max="33" width="7.33203125" customWidth="1"/>
    <col min="34" max="34" width="16.21875" customWidth="1"/>
    <col min="35" max="35" width="3.88671875" customWidth="1"/>
    <col min="36" max="36" width="13.44140625" customWidth="1"/>
    <col min="37" max="37" width="58.33203125" customWidth="1"/>
    <col min="38" max="38" width="15.5546875" hidden="1" customWidth="1"/>
    <col min="39" max="39" width="3.33203125" hidden="1" customWidth="1"/>
    <col min="40" max="40" width="15.5546875" hidden="1" customWidth="1"/>
    <col min="41" max="41" width="3.77734375" hidden="1" customWidth="1"/>
    <col min="42" max="42" width="15.5546875" hidden="1" customWidth="1"/>
    <col min="43" max="43" width="4.33203125" hidden="1" customWidth="1"/>
    <col min="44" max="44" width="15.5546875" hidden="1" customWidth="1"/>
    <col min="45" max="45" width="4.33203125" hidden="1" customWidth="1"/>
    <col min="46" max="46" width="15.5546875" hidden="1" customWidth="1"/>
    <col min="47" max="47" width="4.33203125" hidden="1" customWidth="1"/>
    <col min="48" max="48" width="15.5546875" hidden="1" customWidth="1"/>
    <col min="49" max="49" width="4.33203125" hidden="1" customWidth="1"/>
    <col min="50" max="50" width="15.5546875" hidden="1" customWidth="1"/>
    <col min="51" max="51" width="4.33203125" hidden="1" customWidth="1"/>
    <col min="52" max="52" width="13.44140625" hidden="1" customWidth="1"/>
    <col min="53" max="53" width="4.33203125" hidden="1" customWidth="1"/>
    <col min="54" max="54" width="13.44140625" hidden="1" customWidth="1"/>
    <col min="55" max="55" width="18.5546875" customWidth="1"/>
    <col min="56" max="56" width="12.6640625" customWidth="1"/>
    <col min="57" max="58" width="6.109375" customWidth="1"/>
    <col min="59" max="59" width="14.88671875" customWidth="1"/>
    <col min="60" max="60" width="12.33203125" customWidth="1"/>
    <col min="61" max="61" width="3.77734375" customWidth="1"/>
    <col min="62" max="62" width="15.109375" customWidth="1"/>
    <col min="63" max="68" width="20.6640625" customWidth="1"/>
    <col min="69" max="293" width="10.5546875" customWidth="1"/>
    <col min="294" max="294" width="3.88671875" customWidth="1"/>
    <col min="295" max="295" width="16.21875" customWidth="1"/>
    <col min="296" max="296" width="44" customWidth="1"/>
    <col min="297" max="297" width="34.5546875" customWidth="1"/>
    <col min="298" max="298" width="15" customWidth="1"/>
    <col min="299" max="299" width="29.5546875" customWidth="1"/>
    <col min="300" max="301" width="9.5546875" customWidth="1"/>
    <col min="302" max="302" width="3.88671875" customWidth="1"/>
    <col min="303" max="303" width="13.44140625" customWidth="1"/>
    <col min="304" max="304" width="38.33203125" customWidth="1"/>
    <col min="305" max="306" width="12.88671875" customWidth="1"/>
    <col min="307" max="307" width="13.44140625" customWidth="1"/>
    <col min="308" max="308" width="12.109375" customWidth="1"/>
    <col min="309" max="309" width="13.88671875" customWidth="1"/>
    <col min="310" max="310" width="13.33203125" customWidth="1"/>
    <col min="311" max="311" width="12.109375" customWidth="1"/>
    <col min="312" max="312" width="13.44140625" customWidth="1"/>
    <col min="313" max="314" width="12.6640625" customWidth="1"/>
    <col min="315" max="315" width="14.88671875" customWidth="1"/>
    <col min="316" max="316" width="12.33203125" customWidth="1"/>
    <col min="317" max="317" width="3.77734375" customWidth="1"/>
    <col min="318" max="318" width="15.109375" customWidth="1"/>
    <col min="319" max="319" width="9.88671875" customWidth="1"/>
    <col min="320" max="320" width="52.21875" customWidth="1"/>
    <col min="321" max="321" width="31.77734375" customWidth="1"/>
    <col min="322" max="322" width="20.6640625" customWidth="1"/>
    <col min="323" max="354" width="10.5546875" customWidth="1"/>
  </cols>
  <sheetData>
    <row r="1" spans="1:354" ht="17.399999999999999" customHeight="1" x14ac:dyDescent="0.3">
      <c r="A1" s="298"/>
      <c r="B1" s="293"/>
      <c r="C1" s="299" t="s">
        <v>0</v>
      </c>
      <c r="D1" s="571" t="s">
        <v>223</v>
      </c>
      <c r="E1" s="572"/>
      <c r="F1" s="572"/>
      <c r="G1" s="572"/>
      <c r="H1" s="572"/>
      <c r="I1" s="572"/>
      <c r="J1" s="573"/>
      <c r="K1" s="288" t="s">
        <v>2</v>
      </c>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381" t="s">
        <v>3</v>
      </c>
      <c r="BC1" s="292"/>
      <c r="BD1" s="294" t="s">
        <v>174</v>
      </c>
      <c r="BE1" s="295"/>
      <c r="BF1" s="295"/>
      <c r="BG1" s="295"/>
      <c r="BH1" s="437" t="s">
        <v>5</v>
      </c>
      <c r="BI1" s="437"/>
      <c r="BJ1" s="437"/>
      <c r="BK1" s="437"/>
      <c r="BL1" s="101"/>
      <c r="BM1" s="101"/>
      <c r="BN1" s="101"/>
      <c r="BO1" s="101"/>
      <c r="BP1" s="101"/>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row>
    <row r="2" spans="1:354" ht="51" customHeight="1" x14ac:dyDescent="0.3">
      <c r="A2" s="272"/>
      <c r="B2" s="271"/>
      <c r="C2" s="243"/>
      <c r="D2" s="574"/>
      <c r="E2" s="575"/>
      <c r="F2" s="575"/>
      <c r="G2" s="575"/>
      <c r="H2" s="575"/>
      <c r="I2" s="575"/>
      <c r="J2" s="576"/>
      <c r="K2" s="288" t="s">
        <v>413</v>
      </c>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289"/>
      <c r="BB2" s="272"/>
      <c r="BC2" s="287"/>
      <c r="BD2" s="382"/>
      <c r="BE2" s="372"/>
      <c r="BF2" s="372"/>
      <c r="BG2" s="371"/>
      <c r="BH2" s="437" t="s">
        <v>6</v>
      </c>
      <c r="BI2" s="437"/>
      <c r="BJ2" s="437"/>
      <c r="BK2" s="437"/>
      <c r="BL2" s="101"/>
      <c r="BM2" s="101"/>
      <c r="BN2" s="101"/>
      <c r="BO2" s="101"/>
      <c r="BP2" s="101"/>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row>
    <row r="3" spans="1:354" ht="63.6" customHeight="1" x14ac:dyDescent="0.3">
      <c r="A3" s="259"/>
      <c r="B3" s="273"/>
      <c r="C3" s="4" t="s">
        <v>7</v>
      </c>
      <c r="D3" s="627" t="s">
        <v>175</v>
      </c>
      <c r="E3" s="233"/>
      <c r="F3" s="233"/>
      <c r="G3" s="233"/>
      <c r="H3" s="233"/>
      <c r="I3" s="233"/>
      <c r="J3" s="234"/>
      <c r="K3" s="288" t="s">
        <v>9</v>
      </c>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59"/>
      <c r="BC3" s="266"/>
      <c r="BD3" s="301"/>
      <c r="BE3" s="302"/>
      <c r="BF3" s="302"/>
      <c r="BG3" s="302"/>
      <c r="BH3" s="437"/>
      <c r="BI3" s="437"/>
      <c r="BJ3" s="437"/>
      <c r="BK3" s="437"/>
      <c r="BL3" s="101"/>
      <c r="BM3" s="101"/>
      <c r="BN3" s="101"/>
      <c r="BO3" s="101"/>
      <c r="BP3" s="101"/>
      <c r="BQ3" s="2"/>
      <c r="BR3" s="126"/>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row>
    <row r="4" spans="1:354" ht="14.4" x14ac:dyDescent="0.3">
      <c r="A4" s="297" t="s">
        <v>10</v>
      </c>
      <c r="B4" s="292"/>
      <c r="C4" s="292"/>
      <c r="D4" s="292"/>
      <c r="E4" s="293"/>
      <c r="F4" s="315" t="s">
        <v>11</v>
      </c>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264"/>
      <c r="AH4" s="264"/>
      <c r="AI4" s="264"/>
      <c r="AJ4" s="264"/>
      <c r="AK4" s="264"/>
      <c r="AL4" s="264"/>
      <c r="AM4" s="264"/>
      <c r="AN4" s="264"/>
      <c r="AO4" s="264"/>
      <c r="AP4" s="264"/>
      <c r="AQ4" s="264"/>
      <c r="AR4" s="264"/>
      <c r="AS4" s="264"/>
      <c r="AT4" s="264"/>
      <c r="AU4" s="264"/>
      <c r="AV4" s="264"/>
      <c r="AW4" s="264"/>
      <c r="AX4" s="264"/>
      <c r="AY4" s="264"/>
      <c r="AZ4" s="264"/>
      <c r="BA4" s="264"/>
      <c r="BB4" s="264"/>
      <c r="BC4" s="264"/>
      <c r="BD4" s="264"/>
      <c r="BE4" s="264"/>
      <c r="BF4" s="264"/>
      <c r="BG4" s="264"/>
      <c r="BH4" s="264"/>
      <c r="BI4" s="264"/>
      <c r="BJ4" s="264"/>
      <c r="BK4" s="316"/>
      <c r="BL4" s="315" t="s">
        <v>12</v>
      </c>
      <c r="BM4" s="264"/>
      <c r="BN4" s="264"/>
      <c r="BO4" s="264"/>
      <c r="BP4" s="264"/>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row>
    <row r="5" spans="1:354" ht="39" customHeight="1" x14ac:dyDescent="0.3">
      <c r="A5" s="259"/>
      <c r="B5" s="266"/>
      <c r="C5" s="266"/>
      <c r="D5" s="266"/>
      <c r="E5" s="273"/>
      <c r="F5" s="344" t="s">
        <v>13</v>
      </c>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4"/>
      <c r="AK5" s="315" t="s">
        <v>14</v>
      </c>
      <c r="AL5" s="264"/>
      <c r="AM5" s="264"/>
      <c r="AN5" s="264"/>
      <c r="AO5" s="264"/>
      <c r="AP5" s="264"/>
      <c r="AQ5" s="264"/>
      <c r="AR5" s="264"/>
      <c r="AS5" s="264"/>
      <c r="AT5" s="264"/>
      <c r="AU5" s="264"/>
      <c r="AV5" s="264"/>
      <c r="AW5" s="264"/>
      <c r="AX5" s="264"/>
      <c r="AY5" s="264"/>
      <c r="AZ5" s="264"/>
      <c r="BA5" s="264"/>
      <c r="BB5" s="264"/>
      <c r="BC5" s="264"/>
      <c r="BD5" s="264"/>
      <c r="BE5" s="264"/>
      <c r="BF5" s="264"/>
      <c r="BG5" s="264"/>
      <c r="BH5" s="264"/>
      <c r="BI5" s="264"/>
      <c r="BJ5" s="264"/>
      <c r="BK5" s="316"/>
      <c r="BL5" s="315"/>
      <c r="BM5" s="264"/>
      <c r="BN5" s="264"/>
      <c r="BO5" s="264"/>
      <c r="BP5" s="264"/>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t="s">
        <v>15</v>
      </c>
      <c r="MH5" s="2"/>
      <c r="MI5" s="286" t="s">
        <v>16</v>
      </c>
      <c r="MJ5" s="287"/>
      <c r="MK5" s="287"/>
      <c r="ML5" s="287"/>
      <c r="MM5" s="287"/>
      <c r="MN5" s="287"/>
      <c r="MO5" s="6" t="s">
        <v>17</v>
      </c>
      <c r="MP5" s="6" t="s">
        <v>18</v>
      </c>
    </row>
    <row r="6" spans="1:354" ht="49.8" customHeight="1" x14ac:dyDescent="0.3">
      <c r="A6" s="267" t="s">
        <v>19</v>
      </c>
      <c r="B6" s="267" t="s">
        <v>20</v>
      </c>
      <c r="C6" s="267" t="s">
        <v>21</v>
      </c>
      <c r="D6" s="267" t="s">
        <v>22</v>
      </c>
      <c r="E6" s="267" t="s">
        <v>23</v>
      </c>
      <c r="F6" s="263" t="s">
        <v>24</v>
      </c>
      <c r="G6" s="233"/>
      <c r="H6" s="233"/>
      <c r="I6" s="233"/>
      <c r="J6" s="234"/>
      <c r="K6" s="263" t="s">
        <v>25</v>
      </c>
      <c r="L6" s="234"/>
      <c r="M6" s="263" t="s">
        <v>26</v>
      </c>
      <c r="N6" s="233"/>
      <c r="O6" s="233"/>
      <c r="P6" s="233"/>
      <c r="Q6" s="233"/>
      <c r="R6" s="233"/>
      <c r="S6" s="233"/>
      <c r="T6" s="233"/>
      <c r="U6" s="233"/>
      <c r="V6" s="233"/>
      <c r="W6" s="233"/>
      <c r="X6" s="233"/>
      <c r="Y6" s="233"/>
      <c r="Z6" s="233"/>
      <c r="AA6" s="233"/>
      <c r="AB6" s="233"/>
      <c r="AC6" s="233"/>
      <c r="AD6" s="233"/>
      <c r="AE6" s="233"/>
      <c r="AF6" s="234"/>
      <c r="AG6" s="263" t="s">
        <v>25</v>
      </c>
      <c r="AH6" s="234"/>
      <c r="AI6" s="310" t="s">
        <v>27</v>
      </c>
      <c r="AJ6" s="293"/>
      <c r="AK6" s="267" t="s">
        <v>28</v>
      </c>
      <c r="AL6" s="262" t="s">
        <v>29</v>
      </c>
      <c r="AM6" s="233"/>
      <c r="AN6" s="233"/>
      <c r="AO6" s="233"/>
      <c r="AP6" s="233"/>
      <c r="AQ6" s="233"/>
      <c r="AR6" s="233"/>
      <c r="AS6" s="233"/>
      <c r="AT6" s="233"/>
      <c r="AU6" s="233"/>
      <c r="AV6" s="233"/>
      <c r="AW6" s="233"/>
      <c r="AX6" s="233"/>
      <c r="AY6" s="234"/>
      <c r="AZ6" s="350" t="s">
        <v>30</v>
      </c>
      <c r="BA6" s="293"/>
      <c r="BB6" s="351" t="s">
        <v>31</v>
      </c>
      <c r="BC6" s="293"/>
      <c r="BD6" s="351" t="s">
        <v>32</v>
      </c>
      <c r="BE6" s="293"/>
      <c r="BF6" s="351" t="s">
        <v>24</v>
      </c>
      <c r="BG6" s="352"/>
      <c r="BH6" s="267" t="s">
        <v>26</v>
      </c>
      <c r="BI6" s="310" t="s">
        <v>33</v>
      </c>
      <c r="BJ6" s="293"/>
      <c r="BK6" s="323" t="s">
        <v>139</v>
      </c>
      <c r="BL6" s="323" t="s">
        <v>34</v>
      </c>
      <c r="BM6" s="323" t="s">
        <v>35</v>
      </c>
      <c r="BN6" s="323" t="s">
        <v>36</v>
      </c>
      <c r="BO6" s="323" t="s">
        <v>37</v>
      </c>
      <c r="BP6" s="323" t="s">
        <v>38</v>
      </c>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6" t="s">
        <v>39</v>
      </c>
      <c r="MH6" s="2"/>
      <c r="MI6" s="2" t="s">
        <v>40</v>
      </c>
      <c r="MJ6" s="2" t="s">
        <v>41</v>
      </c>
      <c r="MK6" s="2" t="s">
        <v>42</v>
      </c>
      <c r="ML6" s="2" t="s">
        <v>43</v>
      </c>
      <c r="MM6" s="2" t="s">
        <v>44</v>
      </c>
      <c r="MN6" s="2" t="s">
        <v>45</v>
      </c>
      <c r="MO6" s="6" t="s">
        <v>46</v>
      </c>
      <c r="MP6" s="2"/>
    </row>
    <row r="7" spans="1:354" ht="14.4" x14ac:dyDescent="0.3">
      <c r="A7" s="225"/>
      <c r="B7" s="225"/>
      <c r="C7" s="225"/>
      <c r="D7" s="225"/>
      <c r="E7" s="225"/>
      <c r="F7" s="7">
        <v>1</v>
      </c>
      <c r="G7" s="7">
        <v>2</v>
      </c>
      <c r="H7" s="7">
        <v>3</v>
      </c>
      <c r="I7" s="7">
        <v>4</v>
      </c>
      <c r="J7" s="7">
        <v>5</v>
      </c>
      <c r="K7" s="267" t="s">
        <v>47</v>
      </c>
      <c r="L7" s="268" t="s">
        <v>48</v>
      </c>
      <c r="M7" s="8">
        <v>1</v>
      </c>
      <c r="N7" s="8">
        <v>2</v>
      </c>
      <c r="O7" s="8">
        <v>3</v>
      </c>
      <c r="P7" s="8">
        <v>4</v>
      </c>
      <c r="Q7" s="8">
        <v>5</v>
      </c>
      <c r="R7" s="8">
        <v>6</v>
      </c>
      <c r="S7" s="8">
        <v>7</v>
      </c>
      <c r="T7" s="8">
        <v>8</v>
      </c>
      <c r="U7" s="8">
        <v>9</v>
      </c>
      <c r="V7" s="8">
        <v>10</v>
      </c>
      <c r="W7" s="8">
        <v>11</v>
      </c>
      <c r="X7" s="8">
        <v>12</v>
      </c>
      <c r="Y7" s="8">
        <v>13</v>
      </c>
      <c r="Z7" s="8">
        <v>14</v>
      </c>
      <c r="AA7" s="8">
        <v>15</v>
      </c>
      <c r="AB7" s="8">
        <v>16</v>
      </c>
      <c r="AC7" s="8">
        <v>17</v>
      </c>
      <c r="AD7" s="8">
        <v>18</v>
      </c>
      <c r="AE7" s="8">
        <v>19</v>
      </c>
      <c r="AF7" s="269" t="s">
        <v>49</v>
      </c>
      <c r="AG7" s="267" t="s">
        <v>47</v>
      </c>
      <c r="AH7" s="268" t="s">
        <v>48</v>
      </c>
      <c r="AI7" s="272"/>
      <c r="AJ7" s="271"/>
      <c r="AK7" s="225"/>
      <c r="AL7" s="262" t="s">
        <v>50</v>
      </c>
      <c r="AM7" s="234"/>
      <c r="AN7" s="262" t="s">
        <v>51</v>
      </c>
      <c r="AO7" s="234"/>
      <c r="AP7" s="262" t="s">
        <v>53</v>
      </c>
      <c r="AQ7" s="234"/>
      <c r="AR7" s="262" t="s">
        <v>54</v>
      </c>
      <c r="AS7" s="234"/>
      <c r="AT7" s="262" t="s">
        <v>55</v>
      </c>
      <c r="AU7" s="234"/>
      <c r="AV7" s="262" t="s">
        <v>56</v>
      </c>
      <c r="AW7" s="234"/>
      <c r="AX7" s="262" t="s">
        <v>131</v>
      </c>
      <c r="AY7" s="234"/>
      <c r="AZ7" s="272"/>
      <c r="BA7" s="271"/>
      <c r="BB7" s="272"/>
      <c r="BC7" s="271"/>
      <c r="BD7" s="272"/>
      <c r="BE7" s="271"/>
      <c r="BF7" s="276"/>
      <c r="BG7" s="277"/>
      <c r="BH7" s="225"/>
      <c r="BI7" s="272"/>
      <c r="BJ7" s="271"/>
      <c r="BK7" s="323"/>
      <c r="BL7" s="323"/>
      <c r="BM7" s="323"/>
      <c r="BN7" s="323"/>
      <c r="BO7" s="323"/>
      <c r="BP7" s="323"/>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6"/>
      <c r="MH7" s="2"/>
      <c r="MI7" s="2"/>
      <c r="MJ7" s="2"/>
      <c r="MK7" s="2"/>
      <c r="ML7" s="2"/>
      <c r="MM7" s="2"/>
      <c r="MN7" s="2"/>
      <c r="MO7" s="6"/>
      <c r="MP7" s="2"/>
    </row>
    <row r="8" spans="1:354" ht="29.4" customHeight="1" x14ac:dyDescent="0.3">
      <c r="A8" s="243"/>
      <c r="B8" s="243"/>
      <c r="C8" s="243"/>
      <c r="D8" s="243"/>
      <c r="E8" s="243"/>
      <c r="F8" s="9" t="s">
        <v>57</v>
      </c>
      <c r="G8" s="9" t="s">
        <v>58</v>
      </c>
      <c r="H8" s="9" t="s">
        <v>59</v>
      </c>
      <c r="I8" s="9" t="s">
        <v>60</v>
      </c>
      <c r="J8" s="9" t="s">
        <v>61</v>
      </c>
      <c r="K8" s="243"/>
      <c r="L8" s="243"/>
      <c r="M8" s="9" t="s">
        <v>62</v>
      </c>
      <c r="N8" s="10" t="s">
        <v>63</v>
      </c>
      <c r="O8" s="9" t="s">
        <v>64</v>
      </c>
      <c r="P8" s="9" t="s">
        <v>65</v>
      </c>
      <c r="Q8" s="9" t="s">
        <v>66</v>
      </c>
      <c r="R8" s="9" t="s">
        <v>67</v>
      </c>
      <c r="S8" s="9" t="s">
        <v>68</v>
      </c>
      <c r="T8" s="9" t="s">
        <v>69</v>
      </c>
      <c r="U8" s="9" t="s">
        <v>70</v>
      </c>
      <c r="V8" s="9" t="s">
        <v>71</v>
      </c>
      <c r="W8" s="9" t="s">
        <v>72</v>
      </c>
      <c r="X8" s="9" t="s">
        <v>73</v>
      </c>
      <c r="Y8" s="9" t="s">
        <v>74</v>
      </c>
      <c r="Z8" s="9" t="s">
        <v>75</v>
      </c>
      <c r="AA8" s="9" t="s">
        <v>76</v>
      </c>
      <c r="AB8" s="9" t="s">
        <v>77</v>
      </c>
      <c r="AC8" s="9" t="s">
        <v>78</v>
      </c>
      <c r="AD8" s="9" t="s">
        <v>79</v>
      </c>
      <c r="AE8" s="9" t="s">
        <v>80</v>
      </c>
      <c r="AF8" s="243"/>
      <c r="AG8" s="243"/>
      <c r="AH8" s="243"/>
      <c r="AI8" s="259"/>
      <c r="AJ8" s="273"/>
      <c r="AK8" s="243"/>
      <c r="AL8" s="263" t="s">
        <v>40</v>
      </c>
      <c r="AM8" s="234"/>
      <c r="AN8" s="263" t="s">
        <v>81</v>
      </c>
      <c r="AO8" s="234"/>
      <c r="AP8" s="263" t="s">
        <v>41</v>
      </c>
      <c r="AQ8" s="234"/>
      <c r="AR8" s="263" t="s">
        <v>82</v>
      </c>
      <c r="AS8" s="234"/>
      <c r="AT8" s="263" t="s">
        <v>83</v>
      </c>
      <c r="AU8" s="234"/>
      <c r="AV8" s="263" t="s">
        <v>84</v>
      </c>
      <c r="AW8" s="234"/>
      <c r="AX8" s="263" t="s">
        <v>85</v>
      </c>
      <c r="AY8" s="234"/>
      <c r="AZ8" s="259"/>
      <c r="BA8" s="273"/>
      <c r="BB8" s="259"/>
      <c r="BC8" s="273"/>
      <c r="BD8" s="259"/>
      <c r="BE8" s="273"/>
      <c r="BF8" s="278"/>
      <c r="BG8" s="279"/>
      <c r="BH8" s="243"/>
      <c r="BI8" s="259"/>
      <c r="BJ8" s="273"/>
      <c r="BK8" s="323"/>
      <c r="BL8" s="323"/>
      <c r="BM8" s="323"/>
      <c r="BN8" s="323"/>
      <c r="BO8" s="323"/>
      <c r="BP8" s="323"/>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11"/>
      <c r="MA8" s="11"/>
      <c r="MB8" s="11"/>
      <c r="MC8" s="11"/>
      <c r="MD8" s="11"/>
      <c r="ME8" s="11"/>
      <c r="MF8" s="11"/>
      <c r="MG8" s="6" t="s">
        <v>86</v>
      </c>
      <c r="MH8" s="11"/>
      <c r="MI8" s="2" t="s">
        <v>87</v>
      </c>
      <c r="MJ8" s="11" t="s">
        <v>88</v>
      </c>
      <c r="MK8" s="11" t="s">
        <v>89</v>
      </c>
      <c r="ML8" s="11" t="s">
        <v>90</v>
      </c>
      <c r="MM8" s="11" t="s">
        <v>91</v>
      </c>
      <c r="MN8" s="11" t="s">
        <v>92</v>
      </c>
      <c r="MO8" s="11"/>
      <c r="MP8" s="11"/>
    </row>
    <row r="9" spans="1:354" ht="79.2" x14ac:dyDescent="0.3">
      <c r="A9" s="242">
        <v>1</v>
      </c>
      <c r="B9" s="172" t="s">
        <v>405</v>
      </c>
      <c r="C9" s="253" t="s">
        <v>404</v>
      </c>
      <c r="D9" s="242" t="s">
        <v>93</v>
      </c>
      <c r="E9" s="242" t="s">
        <v>224</v>
      </c>
      <c r="F9" s="242" t="s">
        <v>46</v>
      </c>
      <c r="G9" s="242"/>
      <c r="H9" s="242"/>
      <c r="I9" s="242"/>
      <c r="J9" s="242"/>
      <c r="K9" s="333">
        <f>IF(J9="X",5,IF(I9="X",4,IF(H9="X",3,IF(G9="X",2,IF(F9="X",1,0)))))</f>
        <v>1</v>
      </c>
      <c r="L9" s="236" t="str">
        <f>IF(K9=1,"RARA VEZ",IF(K9=2,"IMPROBABLE",IF(K9=3,"POSIBLE",IF(K9=4,"PROBABLE",IF(K9=5,"CASI SIEMPRE",FALSE)))))</f>
        <v>RARA VEZ</v>
      </c>
      <c r="M9" s="242" t="s">
        <v>46</v>
      </c>
      <c r="N9" s="242"/>
      <c r="O9" s="242" t="s">
        <v>46</v>
      </c>
      <c r="P9" s="242"/>
      <c r="Q9" s="242" t="s">
        <v>46</v>
      </c>
      <c r="R9" s="242"/>
      <c r="S9" s="242" t="s">
        <v>46</v>
      </c>
      <c r="T9" s="242"/>
      <c r="U9" s="242"/>
      <c r="V9" s="242" t="s">
        <v>46</v>
      </c>
      <c r="W9" s="242" t="s">
        <v>46</v>
      </c>
      <c r="X9" s="242" t="s">
        <v>46</v>
      </c>
      <c r="Y9" s="242" t="s">
        <v>46</v>
      </c>
      <c r="Z9" s="242" t="s">
        <v>46</v>
      </c>
      <c r="AA9" s="242" t="s">
        <v>46</v>
      </c>
      <c r="AB9" s="242"/>
      <c r="AC9" s="242" t="s">
        <v>46</v>
      </c>
      <c r="AD9" s="242"/>
      <c r="AE9" s="242"/>
      <c r="AF9" s="248">
        <f>COUNTIF(M9:AE9,"X")</f>
        <v>11</v>
      </c>
      <c r="AG9" s="248" t="str">
        <f>IF(AF9=0,"",(IF(AF9&gt;=12,"5",IF(AF9&gt;=6,"4",IF(AF9&lt;=5,"3","")))))</f>
        <v>4</v>
      </c>
      <c r="AH9" s="236" t="str">
        <f>IF(AG9=0,"",(IF(AG9="5","CATASTRÓFICO",IF(AG9="3","MODERADO",IF(AG9="4","MAYOR","")))))</f>
        <v>MAYOR</v>
      </c>
      <c r="AI9" s="249">
        <f>+(AG9*K9)</f>
        <v>4</v>
      </c>
      <c r="AJ9" s="332" t="str">
        <f>IF(AI9=0,"",IF(AI9="MAYOR","EXTREMO",IF(AH9="CASI SIEMPRE","EXTREMO",IF(AH9="CATASTRÓFICO","EXTREMO",IF(AI9="12M","EXTREMO",IF(AI9=4,"ALTO",IF(AI9=8,"ALTO",IF(AI9=9,"ALTO",IF(AI9=6,"MODERADO",IF(AI9=3,"MODERADO",IF(AI9=12,IF(AH9="MODERADO","ALTO","EXTREMO"),"EXTREMO")))))))))))</f>
        <v>ALTO</v>
      </c>
      <c r="AK9" s="30" t="s">
        <v>406</v>
      </c>
      <c r="AL9" s="20" t="s">
        <v>87</v>
      </c>
      <c r="AM9" s="21">
        <f>IF(ISBLANK(AL9),"",IF(AL9="Asignado",15,"0"))</f>
        <v>15</v>
      </c>
      <c r="AN9" s="20" t="s">
        <v>94</v>
      </c>
      <c r="AO9" s="21">
        <f>IF(ISBLANK(AN9),"",IF(AN9="Adecuado",15,"0"))</f>
        <v>15</v>
      </c>
      <c r="AP9" s="20" t="s">
        <v>88</v>
      </c>
      <c r="AQ9" s="21">
        <f>IF(ISBLANK(AP9),"",IF(AP9="Oportuna",15,"0"))</f>
        <v>15</v>
      </c>
      <c r="AR9" s="20" t="s">
        <v>89</v>
      </c>
      <c r="AS9" s="21">
        <f>IF(ISBLANK(AR9),"",IF(AR9="Prevenir",15,IF(AR9="Detectar",10,"0")))</f>
        <v>15</v>
      </c>
      <c r="AT9" s="20" t="s">
        <v>90</v>
      </c>
      <c r="AU9" s="21">
        <f>IF(ISBLANK(AT9),"",IF(AT9="Confiable",15,"0"))</f>
        <v>15</v>
      </c>
      <c r="AV9" s="20" t="s">
        <v>92</v>
      </c>
      <c r="AW9" s="21">
        <f>IF(ISBLANK(AV9),"",IF(AV9="Completa",10,IF(AV9="Incompleta",5,"0")))</f>
        <v>10</v>
      </c>
      <c r="AX9" s="22" t="s">
        <v>91</v>
      </c>
      <c r="AY9" s="21">
        <f>IF(ISBLANK(AX9),"",IF(AX9="Se Investigan y Resuelven Oportunamente",15,"0"))</f>
        <v>15</v>
      </c>
      <c r="AZ9" s="23" t="str">
        <f>IF(BA9&lt;86,"Débil",(IF(BA9&gt;=96,"Fuerte","Moderado")))</f>
        <v>Fuerte</v>
      </c>
      <c r="BA9" s="23">
        <f>SUM(AY9,AW9,AU9,AS9,AQ9,AO9,AM9)</f>
        <v>100</v>
      </c>
      <c r="BB9" s="23" t="s">
        <v>39</v>
      </c>
      <c r="BC9" s="23" t="str">
        <f>IF(ISBLANK(BB9),"",(IF(BB9="El control
no se ejecuta por parte del
responsable","Débil",(IF(BB9="El control se ejecuta de manera consistente por parte del responsable","Fuerte","Moderado")))))</f>
        <v>Fuerte</v>
      </c>
      <c r="BD9" s="24" t="str">
        <f>IF(AZ9="","",(IF(BC9="Débil","Débil",IF(BC9="Moderado","Moderado",IF(AZ9="Débil","Débil","Fuerte")))))</f>
        <v>Fuerte</v>
      </c>
      <c r="BE9" s="24">
        <f>IF(BD9="","",(IF(BD9="Fuerte",2,IF(BD9="Moderado",1,0))))</f>
        <v>2</v>
      </c>
      <c r="BF9" s="246">
        <f>IF(BG9="CASI SIEMPRE",5,IF(BG9="PROBABLE",4,IF(BG9="POSIBLE",3,IF(BG9="IMPROBABLE",2,IF(BG9="RARA VEZ",1,0)))))</f>
        <v>1</v>
      </c>
      <c r="BG9" s="242" t="str" cm="1">
        <f t="array" ref="BG9">IF(BE9=2,IF(L9="CASI SIEMPRE","POSIBLE",IF(L9="PROBABLE","IMPROBABLE","RARA VEZ")),IF(BE9=1,IF(L9="CASI SEGURO","PROBABLE",IF(L9="PROBABLE","POSIBLE",IF(L9="POSIBLE","IMPROBABLE","RARA VEZ"))),IF(BE9:BE10=0,L9,0)))</f>
        <v>RARA VEZ</v>
      </c>
      <c r="BH9" s="236" t="str">
        <f>AH9</f>
        <v>MAYOR</v>
      </c>
      <c r="BI9" s="238">
        <f>AVERAGE(BE9:BE10)</f>
        <v>2</v>
      </c>
      <c r="BJ9" s="240" t="str">
        <f>IF(BI9=0,"",IF(BG9="CASI SIEMPRE","EXTREMO",IF(BH9="CATASTRÓFICO","EXTREMO",IF(BI9="12M","EXTREMO",IF(BI9="12A","ALTO",IF(BI9=4,"ALTO",IF(BI9=8,"ALTO",IF(BI9=9,"ALTO",IF(BI9=6,"MODERADO",IF(BI9=3,"MODERADO","EXTREMO"))))))))))</f>
        <v>EXTREMO</v>
      </c>
      <c r="BK9" s="178" t="s">
        <v>231</v>
      </c>
      <c r="BL9" s="63">
        <v>0</v>
      </c>
      <c r="BM9" s="63">
        <v>0</v>
      </c>
      <c r="BN9" s="63">
        <v>0</v>
      </c>
      <c r="BO9" s="64"/>
      <c r="BP9" s="127"/>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c r="MG9" s="6" t="s">
        <v>95</v>
      </c>
      <c r="MH9" s="6"/>
      <c r="MI9" s="11" t="s">
        <v>96</v>
      </c>
      <c r="MJ9" s="6" t="s">
        <v>97</v>
      </c>
      <c r="MK9" s="6" t="s">
        <v>98</v>
      </c>
      <c r="ML9" s="6" t="s">
        <v>99</v>
      </c>
      <c r="MM9" s="6" t="s">
        <v>100</v>
      </c>
      <c r="MN9" s="6" t="s">
        <v>101</v>
      </c>
      <c r="MO9" s="6"/>
      <c r="MP9" s="6"/>
    </row>
    <row r="10" spans="1:354" ht="79.2" x14ac:dyDescent="0.3">
      <c r="A10" s="243"/>
      <c r="B10" s="30" t="s">
        <v>293</v>
      </c>
      <c r="C10" s="254"/>
      <c r="D10" s="243"/>
      <c r="E10" s="243"/>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68" t="s">
        <v>225</v>
      </c>
      <c r="AL10" s="12" t="s">
        <v>87</v>
      </c>
      <c r="AM10" s="56">
        <f>IF(ISBLANK(AL10),"",IF(AL10="Asignado",15,"0"))</f>
        <v>15</v>
      </c>
      <c r="AN10" s="12" t="s">
        <v>94</v>
      </c>
      <c r="AO10" s="56">
        <f>IF(ISBLANK(AN10),"",IF(AN10="Adecuado",15,"0"))</f>
        <v>15</v>
      </c>
      <c r="AP10" s="12" t="s">
        <v>88</v>
      </c>
      <c r="AQ10" s="56">
        <f>IF(ISBLANK(AP10),"",IF(AP10="Oportuna",15,"0"))</f>
        <v>15</v>
      </c>
      <c r="AR10" s="12" t="s">
        <v>89</v>
      </c>
      <c r="AS10" s="56">
        <f>IF(ISBLANK(AR10),"",IF(AR10="Prevenir",15,IF(AR10="Detectar",10,"0")))</f>
        <v>15</v>
      </c>
      <c r="AT10" s="12" t="s">
        <v>90</v>
      </c>
      <c r="AU10" s="56">
        <f>IF(ISBLANK(AT10),"",IF(AT10="Confiable",15,"0"))</f>
        <v>15</v>
      </c>
      <c r="AV10" s="12" t="s">
        <v>92</v>
      </c>
      <c r="AW10" s="56">
        <f>IF(ISBLANK(AV10),"",IF(AV10="Completa",10,IF(AV10="Incompleta",5,"0")))</f>
        <v>10</v>
      </c>
      <c r="AX10" s="14" t="s">
        <v>91</v>
      </c>
      <c r="AY10" s="56">
        <f>IF(ISBLANK(AX10),"",IF(AX10="Se Investigan y Resuelven Oportunamente",15,"0"))</f>
        <v>15</v>
      </c>
      <c r="AZ10" s="29" t="str">
        <f>IF(BA10&lt;86,"Débil",(IF(BA10&gt;=96,"Fuerte","Moderado")))</f>
        <v>Fuerte</v>
      </c>
      <c r="BA10" s="29">
        <f>SUM(AY10,AW10,AU10,AS10,AQ10,AO10,AM10)</f>
        <v>100</v>
      </c>
      <c r="BB10" s="29" t="s">
        <v>39</v>
      </c>
      <c r="BC10" s="29" t="str">
        <f>IF(ISBLANK(BB10),"",(IF(BB10="El control
no se ejecuta por parte del
responsable","Débil",(IF(BB10="El control se ejecuta de manera consistente por parte del responsable","Fuerte","Moderado")))))</f>
        <v>Fuerte</v>
      </c>
      <c r="BD10" s="25" t="str">
        <f>IF(AZ10="","",(IF(BC10="Débil","Débil",IF(BC10="Moderado","Moderado",IF(AZ10="Débil","Débil","Fuerte")))))</f>
        <v>Fuerte</v>
      </c>
      <c r="BE10" s="25">
        <f>IF(BD10="","",(IF(BD10="Fuerte",2,IF(BD10="Moderado",1,0))))</f>
        <v>2</v>
      </c>
      <c r="BF10" s="626"/>
      <c r="BG10" s="225"/>
      <c r="BH10" s="225"/>
      <c r="BI10" s="530"/>
      <c r="BJ10" s="329"/>
      <c r="BK10" s="174" t="s">
        <v>232</v>
      </c>
      <c r="BL10" s="63">
        <v>0</v>
      </c>
      <c r="BM10" s="63">
        <v>0</v>
      </c>
      <c r="BN10" s="63">
        <v>0</v>
      </c>
      <c r="BO10" s="181"/>
      <c r="BP10" s="144"/>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c r="LW10" s="6"/>
      <c r="LX10" s="6"/>
      <c r="LY10" s="6"/>
      <c r="LZ10" s="6"/>
      <c r="MA10" s="6"/>
      <c r="MB10" s="6"/>
      <c r="MC10" s="6"/>
      <c r="MD10" s="6"/>
      <c r="ME10" s="6"/>
      <c r="MF10" s="6"/>
      <c r="MG10" s="6"/>
      <c r="MH10" s="6"/>
      <c r="MI10" s="6" t="s">
        <v>94</v>
      </c>
      <c r="MJ10" s="6"/>
      <c r="MK10" s="6" t="s">
        <v>102</v>
      </c>
      <c r="ML10" s="6"/>
      <c r="MM10" s="6"/>
      <c r="MN10" s="6" t="s">
        <v>103</v>
      </c>
      <c r="MO10" s="6"/>
      <c r="MP10" s="6"/>
    </row>
    <row r="11" spans="1:354" ht="14.4" x14ac:dyDescent="0.3">
      <c r="A11" s="1"/>
      <c r="B11" s="84"/>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84"/>
      <c r="AL11" s="49"/>
      <c r="AM11" s="50"/>
      <c r="AN11" s="49"/>
      <c r="AO11" s="50"/>
      <c r="AP11" s="49"/>
      <c r="AQ11" s="50"/>
      <c r="AR11" s="49"/>
      <c r="AS11" s="50"/>
      <c r="AT11" s="49"/>
      <c r="AU11" s="50"/>
      <c r="AV11" s="49"/>
      <c r="AW11" s="50"/>
      <c r="AX11" s="51"/>
      <c r="AY11" s="50"/>
      <c r="AZ11" s="52"/>
      <c r="BA11" s="52"/>
      <c r="BB11" s="52"/>
      <c r="BC11" s="52"/>
      <c r="BD11" s="53"/>
      <c r="BE11" s="53"/>
      <c r="BF11" s="53"/>
      <c r="BG11" s="1"/>
      <c r="BH11" s="1"/>
      <c r="BI11" s="131"/>
      <c r="BJ11" s="87"/>
      <c r="BK11" s="72"/>
      <c r="BL11" s="125"/>
      <c r="BM11" s="54"/>
      <c r="BN11" s="72"/>
      <c r="BO11" s="88"/>
      <c r="BP11" s="72"/>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c r="LW11" s="6"/>
      <c r="LX11" s="6"/>
      <c r="LY11" s="6"/>
      <c r="LZ11" s="6"/>
      <c r="MA11" s="6"/>
      <c r="MB11" s="6"/>
      <c r="MC11" s="6"/>
      <c r="MD11" s="6"/>
      <c r="ME11" s="6"/>
      <c r="MF11" s="6"/>
      <c r="MG11" s="6"/>
      <c r="MH11" s="6"/>
      <c r="MI11" s="6"/>
      <c r="MJ11" s="6"/>
      <c r="MK11" s="6"/>
      <c r="ML11" s="6"/>
      <c r="MM11" s="6"/>
      <c r="MN11" s="6"/>
      <c r="MO11" s="6"/>
      <c r="MP11" s="6"/>
    </row>
    <row r="12" spans="1:354" ht="14.4" x14ac:dyDescent="0.3">
      <c r="A12" s="49"/>
      <c r="B12" s="84"/>
      <c r="C12" s="84"/>
      <c r="D12" s="49"/>
      <c r="E12" s="84"/>
      <c r="F12" s="49"/>
      <c r="G12" s="49"/>
      <c r="H12" s="49"/>
      <c r="I12" s="49"/>
      <c r="J12" s="49"/>
      <c r="K12" s="51"/>
      <c r="L12" s="86"/>
      <c r="M12" s="49"/>
      <c r="N12" s="49"/>
      <c r="O12" s="49"/>
      <c r="P12" s="49"/>
      <c r="Q12" s="49"/>
      <c r="R12" s="49"/>
      <c r="S12" s="49"/>
      <c r="T12" s="49"/>
      <c r="U12" s="49"/>
      <c r="V12" s="49"/>
      <c r="W12" s="49"/>
      <c r="X12" s="49"/>
      <c r="Y12" s="49"/>
      <c r="Z12" s="49"/>
      <c r="AA12" s="49"/>
      <c r="AB12" s="49"/>
      <c r="AC12" s="49"/>
      <c r="AD12" s="49"/>
      <c r="AE12" s="49"/>
      <c r="AF12" s="107"/>
      <c r="AG12" s="107"/>
      <c r="AH12" s="108"/>
      <c r="AI12" s="109"/>
      <c r="AJ12" s="109"/>
      <c r="AK12" s="110"/>
      <c r="AL12" s="49"/>
      <c r="AM12" s="50"/>
      <c r="AN12" s="49"/>
      <c r="AO12" s="50"/>
      <c r="AP12" s="49"/>
      <c r="AQ12" s="50"/>
      <c r="AR12" s="49"/>
      <c r="AS12" s="50"/>
      <c r="AT12" s="49"/>
      <c r="AU12" s="50"/>
      <c r="AV12" s="49"/>
      <c r="AW12" s="50"/>
      <c r="AX12" s="51"/>
      <c r="AY12" s="50"/>
      <c r="AZ12" s="52"/>
      <c r="BA12" s="52"/>
      <c r="BB12" s="52"/>
      <c r="BC12" s="52"/>
      <c r="BD12" s="53"/>
      <c r="BE12" s="53"/>
      <c r="BF12" s="53"/>
      <c r="BG12" s="49"/>
      <c r="BH12" s="108"/>
      <c r="BI12" s="111"/>
      <c r="BJ12" s="112"/>
      <c r="BK12" s="72"/>
      <c r="BL12" s="72"/>
      <c r="BM12" s="72"/>
      <c r="BN12" s="72"/>
      <c r="BO12" s="72"/>
      <c r="BP12" s="72"/>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c r="LW12" s="6"/>
      <c r="LX12" s="6"/>
      <c r="LY12" s="6"/>
      <c r="LZ12" s="6"/>
      <c r="MA12" s="6"/>
      <c r="MB12" s="6"/>
      <c r="MC12" s="6"/>
      <c r="MD12" s="6"/>
      <c r="ME12" s="6"/>
      <c r="MF12" s="6"/>
      <c r="MG12" s="6"/>
      <c r="MH12" s="6"/>
      <c r="MI12" s="6"/>
      <c r="MJ12" s="6"/>
      <c r="MK12" s="6"/>
      <c r="ML12" s="6"/>
      <c r="MM12" s="6"/>
      <c r="MN12" s="6"/>
      <c r="MO12" s="6"/>
      <c r="MP12" s="6"/>
    </row>
    <row r="13" spans="1:354" x14ac:dyDescent="0.3">
      <c r="A13" s="5"/>
      <c r="B13" s="602" t="s">
        <v>106</v>
      </c>
      <c r="C13" s="266"/>
      <c r="D13" s="266"/>
      <c r="E13" s="273"/>
      <c r="F13" s="5"/>
      <c r="G13" s="5"/>
      <c r="H13" s="5"/>
      <c r="I13" s="5"/>
      <c r="J13" s="5"/>
      <c r="K13" s="31"/>
      <c r="L13" s="32"/>
      <c r="M13" s="5"/>
      <c r="N13" s="5"/>
      <c r="O13" s="43"/>
      <c r="P13" s="37"/>
      <c r="Q13" s="44"/>
      <c r="R13" s="37"/>
      <c r="S13" s="5"/>
      <c r="T13" s="5"/>
      <c r="U13" s="5"/>
      <c r="V13" s="5"/>
      <c r="W13" s="5"/>
      <c r="X13" s="5"/>
      <c r="Y13" s="5"/>
      <c r="Z13" s="5"/>
      <c r="AA13" s="5"/>
      <c r="AB13" s="5"/>
      <c r="AC13" s="5"/>
      <c r="AD13" s="5"/>
      <c r="AE13" s="5"/>
      <c r="AF13" s="5"/>
      <c r="AG13" s="33"/>
      <c r="AH13" s="32"/>
      <c r="AI13" s="5"/>
      <c r="AJ13" s="5"/>
      <c r="AK13" s="2"/>
      <c r="AL13" s="5"/>
      <c r="AM13" s="34"/>
      <c r="AN13" s="5"/>
      <c r="AO13" s="34"/>
      <c r="AP13" s="5"/>
      <c r="AQ13" s="34"/>
      <c r="AR13" s="5"/>
      <c r="AS13" s="34"/>
      <c r="AT13" s="5"/>
      <c r="AU13" s="34"/>
      <c r="AV13" s="5"/>
      <c r="AW13" s="34"/>
      <c r="AX13" s="5"/>
      <c r="AY13" s="34"/>
      <c r="AZ13" s="5"/>
      <c r="BA13" s="34"/>
      <c r="BB13" s="34"/>
      <c r="BC13" s="5"/>
      <c r="BD13" s="5"/>
      <c r="BE13" s="5"/>
      <c r="BF13" s="5"/>
      <c r="BG13" s="5"/>
      <c r="BH13" s="5"/>
      <c r="BI13" s="5"/>
      <c r="BJ13" s="5"/>
      <c r="BK13" s="5"/>
      <c r="BL13" s="5"/>
      <c r="BM13" s="5"/>
      <c r="BN13" s="5"/>
      <c r="BO13" s="5"/>
      <c r="BP13" s="5"/>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row>
    <row r="14" spans="1:354" ht="14.4" x14ac:dyDescent="0.3">
      <c r="B14" s="38" t="s">
        <v>107</v>
      </c>
      <c r="C14" s="38" t="s">
        <v>108</v>
      </c>
      <c r="D14" s="232" t="s">
        <v>109</v>
      </c>
      <c r="E14" s="234"/>
    </row>
    <row r="15" spans="1:354" ht="14.4" x14ac:dyDescent="0.3">
      <c r="B15" s="40" t="s">
        <v>226</v>
      </c>
      <c r="C15" s="41" t="s">
        <v>176</v>
      </c>
      <c r="D15" s="235" t="s">
        <v>227</v>
      </c>
      <c r="E15" s="234"/>
    </row>
    <row r="16" spans="1:354" ht="14.4" x14ac:dyDescent="0.3">
      <c r="B16" s="40" t="s">
        <v>228</v>
      </c>
      <c r="C16" s="41" t="s">
        <v>176</v>
      </c>
      <c r="D16" s="235" t="s">
        <v>178</v>
      </c>
      <c r="E16" s="234"/>
    </row>
    <row r="17" spans="2:5" ht="14.4" x14ac:dyDescent="0.3">
      <c r="E17" s="45"/>
    </row>
    <row r="18" spans="2:5" ht="14.4" x14ac:dyDescent="0.3">
      <c r="E18" s="45"/>
    </row>
    <row r="19" spans="2:5" ht="14.4" x14ac:dyDescent="0.3">
      <c r="B19" s="232" t="s">
        <v>113</v>
      </c>
      <c r="C19" s="233"/>
      <c r="D19" s="233"/>
      <c r="E19" s="234"/>
    </row>
    <row r="20" spans="2:5" ht="14.4" x14ac:dyDescent="0.3">
      <c r="B20" s="38" t="s">
        <v>107</v>
      </c>
      <c r="C20" s="38" t="s">
        <v>108</v>
      </c>
      <c r="D20" s="232" t="s">
        <v>109</v>
      </c>
      <c r="E20" s="234"/>
    </row>
    <row r="21" spans="2:5" ht="14.4" x14ac:dyDescent="0.3">
      <c r="B21" s="40" t="str">
        <f>+'[1]Talento Humano'!B28</f>
        <v>Diana Espinosa Calderòn</v>
      </c>
      <c r="C21" s="41" t="s">
        <v>114</v>
      </c>
      <c r="D21" s="235" t="s">
        <v>115</v>
      </c>
      <c r="E21" s="234"/>
    </row>
    <row r="22" spans="2:5" ht="14.4" x14ac:dyDescent="0.3">
      <c r="E22" s="46"/>
    </row>
    <row r="23" spans="2:5" ht="14.4" x14ac:dyDescent="0.3">
      <c r="E23" s="45"/>
    </row>
    <row r="24" spans="2:5" ht="14.4" x14ac:dyDescent="0.3">
      <c r="B24" s="232" t="s">
        <v>116</v>
      </c>
      <c r="C24" s="233"/>
      <c r="D24" s="233"/>
      <c r="E24" s="234"/>
    </row>
    <row r="25" spans="2:5" ht="14.4" x14ac:dyDescent="0.3">
      <c r="B25" s="38" t="s">
        <v>107</v>
      </c>
      <c r="C25" s="38" t="s">
        <v>108</v>
      </c>
      <c r="D25" s="232" t="s">
        <v>109</v>
      </c>
      <c r="E25" s="234"/>
    </row>
    <row r="26" spans="2:5" ht="14.4" x14ac:dyDescent="0.3">
      <c r="B26" s="47" t="str">
        <f>+'[1]Talento Humano'!B33</f>
        <v>Karolin Saldarriaga Angulo</v>
      </c>
      <c r="C26" s="41" t="s">
        <v>114</v>
      </c>
      <c r="D26" s="235" t="s">
        <v>117</v>
      </c>
      <c r="E26" s="234"/>
    </row>
    <row r="27" spans="2:5" ht="14.4" x14ac:dyDescent="0.3">
      <c r="B27" s="2"/>
      <c r="C27" s="2"/>
      <c r="D27" s="5"/>
      <c r="E27" s="2"/>
    </row>
    <row r="28" spans="2:5" ht="14.4" x14ac:dyDescent="0.3">
      <c r="B28" s="2"/>
      <c r="C28" s="2"/>
      <c r="D28" s="5"/>
      <c r="E28" s="2"/>
    </row>
    <row r="29" spans="2:5" ht="14.4" x14ac:dyDescent="0.3">
      <c r="B29" s="232" t="s">
        <v>118</v>
      </c>
      <c r="C29" s="233"/>
      <c r="D29" s="233"/>
      <c r="E29" s="234"/>
    </row>
    <row r="30" spans="2:5" ht="14.4" x14ac:dyDescent="0.3">
      <c r="B30" s="245" t="s">
        <v>119</v>
      </c>
      <c r="C30" s="233"/>
      <c r="D30" s="233"/>
      <c r="E30" s="234"/>
    </row>
  </sheetData>
  <mergeCells count="112">
    <mergeCell ref="K2:BA2"/>
    <mergeCell ref="D3:J3"/>
    <mergeCell ref="K3:BA3"/>
    <mergeCell ref="A1:B3"/>
    <mergeCell ref="C1:C2"/>
    <mergeCell ref="D1:J2"/>
    <mergeCell ref="K1:BA1"/>
    <mergeCell ref="BB1:BC3"/>
    <mergeCell ref="BD1:BG3"/>
    <mergeCell ref="BH2:BK3"/>
    <mergeCell ref="BH1:BK1"/>
    <mergeCell ref="A4:E5"/>
    <mergeCell ref="BL4:BP5"/>
    <mergeCell ref="F5:AJ5"/>
    <mergeCell ref="BN6:BN8"/>
    <mergeCell ref="BO6:BO8"/>
    <mergeCell ref="BP6:BP8"/>
    <mergeCell ref="BF6:BG8"/>
    <mergeCell ref="BH6:BH8"/>
    <mergeCell ref="BI6:BJ8"/>
    <mergeCell ref="BL6:BL8"/>
    <mergeCell ref="AK5:BK5"/>
    <mergeCell ref="F4:BK4"/>
    <mergeCell ref="A6:A8"/>
    <mergeCell ref="B6:B8"/>
    <mergeCell ref="C6:C8"/>
    <mergeCell ref="D6:D8"/>
    <mergeCell ref="E6:E8"/>
    <mergeCell ref="F6:J6"/>
    <mergeCell ref="K6:L6"/>
    <mergeCell ref="M6:AF6"/>
    <mergeCell ref="AG6:AH6"/>
    <mergeCell ref="K7:K8"/>
    <mergeCell ref="L7:L8"/>
    <mergeCell ref="AF7:AF8"/>
    <mergeCell ref="AG7:AG8"/>
    <mergeCell ref="AH7:AH8"/>
    <mergeCell ref="AL7:AM7"/>
    <mergeCell ref="MI5:MN5"/>
    <mergeCell ref="BM6:BM8"/>
    <mergeCell ref="AI6:AJ8"/>
    <mergeCell ref="AK6:AK8"/>
    <mergeCell ref="AL6:AY6"/>
    <mergeCell ref="AZ6:BA8"/>
    <mergeCell ref="BB6:BC8"/>
    <mergeCell ref="BD6:BE8"/>
    <mergeCell ref="AN7:AO7"/>
    <mergeCell ref="AP7:AQ7"/>
    <mergeCell ref="AR7:AS7"/>
    <mergeCell ref="AT7:AU7"/>
    <mergeCell ref="AV7:AW7"/>
    <mergeCell ref="AX7:AY7"/>
    <mergeCell ref="AL8:AM8"/>
    <mergeCell ref="AN8:AO8"/>
    <mergeCell ref="AP8:AQ8"/>
    <mergeCell ref="AR8:AS8"/>
    <mergeCell ref="AT8:AU8"/>
    <mergeCell ref="T9:T10"/>
    <mergeCell ref="U9:U10"/>
    <mergeCell ref="V9:V10"/>
    <mergeCell ref="W9:W10"/>
    <mergeCell ref="X9:X10"/>
    <mergeCell ref="Y9:Y10"/>
    <mergeCell ref="N9:N10"/>
    <mergeCell ref="O9:O10"/>
    <mergeCell ref="P9:P10"/>
    <mergeCell ref="Q9:Q10"/>
    <mergeCell ref="H9:H10"/>
    <mergeCell ref="I9:I10"/>
    <mergeCell ref="J9:J10"/>
    <mergeCell ref="K9:K10"/>
    <mergeCell ref="L9:L10"/>
    <mergeCell ref="M9:M10"/>
    <mergeCell ref="A9:A10"/>
    <mergeCell ref="C9:C10"/>
    <mergeCell ref="D9:D10"/>
    <mergeCell ref="E9:E10"/>
    <mergeCell ref="F9:F10"/>
    <mergeCell ref="G9:G10"/>
    <mergeCell ref="BF9:BF10"/>
    <mergeCell ref="Z9:Z10"/>
    <mergeCell ref="AA9:AA10"/>
    <mergeCell ref="AB9:AB10"/>
    <mergeCell ref="AC9:AC10"/>
    <mergeCell ref="AD9:AD10"/>
    <mergeCell ref="AE9:AE10"/>
    <mergeCell ref="AV8:AW8"/>
    <mergeCell ref="AX8:AY8"/>
    <mergeCell ref="B24:E24"/>
    <mergeCell ref="D25:E25"/>
    <mergeCell ref="D26:E26"/>
    <mergeCell ref="B29:E29"/>
    <mergeCell ref="B30:E30"/>
    <mergeCell ref="BK6:BK8"/>
    <mergeCell ref="D14:E14"/>
    <mergeCell ref="D15:E15"/>
    <mergeCell ref="D16:E16"/>
    <mergeCell ref="B19:E19"/>
    <mergeCell ref="D20:E20"/>
    <mergeCell ref="D21:E21"/>
    <mergeCell ref="BG9:BG10"/>
    <mergeCell ref="BH9:BH10"/>
    <mergeCell ref="BI9:BI10"/>
    <mergeCell ref="BJ9:BJ10"/>
    <mergeCell ref="B13:E13"/>
    <mergeCell ref="R9:R10"/>
    <mergeCell ref="S9:S10"/>
    <mergeCell ref="AF9:AF10"/>
    <mergeCell ref="AG9:AG10"/>
    <mergeCell ref="AH9:AH10"/>
    <mergeCell ref="AI9:AI10"/>
    <mergeCell ref="AJ9:AJ10"/>
  </mergeCells>
  <conditionalFormatting sqref="K9 K12">
    <cfRule type="cellIs" dxfId="105" priority="29" operator="equal">
      <formula>3</formula>
    </cfRule>
    <cfRule type="cellIs" dxfId="104" priority="27" operator="equal">
      <formula>5</formula>
    </cfRule>
    <cfRule type="cellIs" dxfId="103" priority="28" operator="equal">
      <formula>4</formula>
    </cfRule>
    <cfRule type="cellIs" dxfId="102" priority="30" operator="equal">
      <formula>2</formula>
    </cfRule>
    <cfRule type="cellIs" dxfId="101" priority="31" operator="equal">
      <formula>1</formula>
    </cfRule>
  </conditionalFormatting>
  <conditionalFormatting sqref="L9 L12">
    <cfRule type="cellIs" dxfId="100" priority="22" operator="equal">
      <formula>"CASI SIEMPRE"</formula>
    </cfRule>
    <cfRule type="cellIs" dxfId="99" priority="23" operator="equal">
      <formula>"PROBABLE"</formula>
    </cfRule>
    <cfRule type="cellIs" dxfId="98" priority="24" operator="equal">
      <formula>"POSIBLE"</formula>
    </cfRule>
    <cfRule type="cellIs" dxfId="97" priority="25" operator="equal">
      <formula>"RARA VEZ"</formula>
    </cfRule>
    <cfRule type="cellIs" dxfId="96" priority="26" operator="equal">
      <formula>"IMPROBABLE"</formula>
    </cfRule>
  </conditionalFormatting>
  <conditionalFormatting sqref="AF9:AG9 AF12:AG12">
    <cfRule type="cellIs" dxfId="95" priority="32" operator="greaterThanOrEqual">
      <formula>12</formula>
    </cfRule>
    <cfRule type="cellIs" dxfId="94" priority="33" operator="between">
      <formula>6</formula>
      <formula>11</formula>
    </cfRule>
    <cfRule type="cellIs" dxfId="93" priority="34" operator="between">
      <formula>1</formula>
      <formula>5</formula>
    </cfRule>
  </conditionalFormatting>
  <conditionalFormatting sqref="AH9 BH9 AH12 BH12">
    <cfRule type="cellIs" dxfId="92" priority="36" operator="equal">
      <formula>"MAYOR"</formula>
    </cfRule>
    <cfRule type="cellIs" dxfId="91" priority="37" operator="equal">
      <formula>"MODERADO"</formula>
    </cfRule>
  </conditionalFormatting>
  <conditionalFormatting sqref="AJ9:AJ12">
    <cfRule type="containsText" dxfId="90" priority="61" operator="containsText" text="ALTO">
      <formula>NOT(ISERROR(SEARCH(("ALTO"),(AJ9))))</formula>
    </cfRule>
    <cfRule type="containsText" dxfId="89" priority="59" operator="containsText" text="MODERADO">
      <formula>NOT(ISERROR(SEARCH(("MODERADO"),(AJ9))))</formula>
    </cfRule>
    <cfRule type="containsText" dxfId="88" priority="60" operator="containsText" text="EXTREMO">
      <formula>NOT(ISERROR(SEARCH(("EXTREMO"),(AJ9))))</formula>
    </cfRule>
  </conditionalFormatting>
  <conditionalFormatting sqref="AM9:AM12 AO9:AO12 AQ9:AQ12 AS9:AS12 AU9:AU12 AW9:AW12 AY9:AY12">
    <cfRule type="cellIs" dxfId="87" priority="38" operator="equal">
      <formula>""""""</formula>
    </cfRule>
  </conditionalFormatting>
  <conditionalFormatting sqref="AM9:AM12 AO9:AO12 AQ9:AQ12 AS9:AS12 AU9:AU12 AY9:AY12">
    <cfRule type="cellIs" dxfId="86" priority="43" stopIfTrue="1" operator="equal">
      <formula>15</formula>
    </cfRule>
    <cfRule type="cellIs" dxfId="85" priority="42" stopIfTrue="1" operator="equal">
      <formula>10</formula>
    </cfRule>
  </conditionalFormatting>
  <conditionalFormatting sqref="AW9:AW12 AM9:AM12 AO9:AO12 AQ9:AQ12 AS9:AS12 AU9:AU12 AY9:AY12">
    <cfRule type="cellIs" dxfId="84" priority="40" operator="equal">
      <formula>0</formula>
    </cfRule>
  </conditionalFormatting>
  <conditionalFormatting sqref="AW9:AW12">
    <cfRule type="cellIs" dxfId="83" priority="41" stopIfTrue="1" operator="equal">
      <formula>10</formula>
    </cfRule>
    <cfRule type="cellIs" dxfId="82" priority="39" stopIfTrue="1" operator="equal">
      <formula>5</formula>
    </cfRule>
  </conditionalFormatting>
  <conditionalFormatting sqref="AZ9:AZ12 BC9:BC12">
    <cfRule type="cellIs" dxfId="81" priority="45" operator="equal">
      <formula>"MODERADO"</formula>
    </cfRule>
    <cfRule type="cellIs" dxfId="80" priority="44" operator="equal">
      <formula>"DÉBIL"</formula>
    </cfRule>
    <cfRule type="cellIs" dxfId="79" priority="46" operator="equal">
      <formula>"FUERTE"</formula>
    </cfRule>
  </conditionalFormatting>
  <conditionalFormatting sqref="BA9:BB12">
    <cfRule type="cellIs" dxfId="78" priority="47" operator="greaterThanOrEqual">
      <formula>96</formula>
    </cfRule>
    <cfRule type="cellIs" dxfId="77" priority="48" operator="between">
      <formula>86</formula>
      <formula>95</formula>
    </cfRule>
    <cfRule type="cellIs" dxfId="76" priority="49" operator="between">
      <formula>0</formula>
      <formula>85</formula>
    </cfRule>
  </conditionalFormatting>
  <conditionalFormatting sqref="BD9:BD12">
    <cfRule type="containsBlanks" dxfId="75" priority="50">
      <formula>LEN(TRIM(BD9))=0</formula>
    </cfRule>
    <cfRule type="containsText" dxfId="74" priority="52" operator="containsText" text="Moderado">
      <formula>NOT(ISERROR(SEARCH(("Moderado"),(BD9))))</formula>
    </cfRule>
    <cfRule type="containsText" dxfId="73" priority="53" operator="containsText" text="Debil">
      <formula>NOT(ISERROR(SEARCH(("Debil"),(BD9))))</formula>
    </cfRule>
    <cfRule type="containsText" dxfId="72" priority="51" operator="containsText" text="FUERTE">
      <formula>NOT(ISERROR(SEARCH(("FUERTE"),(BD9))))</formula>
    </cfRule>
  </conditionalFormatting>
  <conditionalFormatting sqref="BG9:BG12">
    <cfRule type="containsText" dxfId="71" priority="54" operator="containsText" text="RARA VEZ">
      <formula>NOT(ISERROR(SEARCH(("RARA VEZ"),(BG9))))</formula>
    </cfRule>
    <cfRule type="containsText" dxfId="70" priority="55" operator="containsText" text="IMPROBABLE">
      <formula>NOT(ISERROR(SEARCH(("IMPROBABLE"),(BG9))))</formula>
    </cfRule>
    <cfRule type="containsText" dxfId="69" priority="57" operator="containsText" text="PROBABLE">
      <formula>NOT(ISERROR(SEARCH(("PROBABLE"),(BG9))))</formula>
    </cfRule>
    <cfRule type="containsText" dxfId="68" priority="58" operator="containsText" text="CASI SIEMPRE">
      <formula>NOT(ISERROR(SEARCH(("CASI SIEMPRE"),(BG9))))</formula>
    </cfRule>
    <cfRule type="containsText" dxfId="67" priority="56" operator="containsText" text="POSIBLE">
      <formula>NOT(ISERROR(SEARCH(("POSIBLE"),(BG9))))</formula>
    </cfRule>
  </conditionalFormatting>
  <conditionalFormatting sqref="BH9 AH9:AH12 BH12">
    <cfRule type="cellIs" dxfId="66" priority="35" operator="equal">
      <formula>"CATASTRÓFICO"</formula>
    </cfRule>
  </conditionalFormatting>
  <conditionalFormatting sqref="BJ9 BJ12">
    <cfRule type="containsText" dxfId="65" priority="21" operator="containsText" text="MODERADO">
      <formula>NOT(ISERROR(SEARCH(("MODERADO"),(BJ9))))</formula>
    </cfRule>
    <cfRule type="containsText" dxfId="64" priority="20" operator="containsText" text="EXTREMO">
      <formula>NOT(ISERROR(SEARCH(("EXTREMO"),(BJ9))))</formula>
    </cfRule>
    <cfRule type="containsText" dxfId="63" priority="19" operator="containsText" text="ALTO">
      <formula>NOT(ISERROR(SEARCH(("ALTO"),(BJ9))))</formula>
    </cfRule>
  </conditionalFormatting>
  <dataValidations count="9">
    <dataValidation type="list" allowBlank="1" showInputMessage="1" showErrorMessage="1" prompt="ERROR - NO ADMITE VALOR DIFERENTE AL DE LA LISTA DESPLEGABLE (X)" sqref="F9:J9 M12:AE12 F12:J12 M9:AE9" xr:uid="{9121F05D-7540-40B3-B94B-5C65B16EC3B5}">
      <formula1>$MO$6</formula1>
    </dataValidation>
    <dataValidation type="list" allowBlank="1" showErrorMessage="1" sqref="AR9:AR12" xr:uid="{BFB22BB1-4BCA-4EE7-A45D-BB9D3EF68CE9}">
      <formula1>$MK$8:$MK$10</formula1>
    </dataValidation>
    <dataValidation type="list" allowBlank="1" showErrorMessage="1" sqref="AN9:AN12" xr:uid="{DB743C12-EEE3-459C-9CD6-87A68567782D}">
      <formula1>$MI$10</formula1>
    </dataValidation>
    <dataValidation type="list" allowBlank="1" showErrorMessage="1" sqref="AP9:AP12" xr:uid="{40BDEC67-1A78-4F84-AF60-5B597FD49FF5}">
      <formula1>$MJ$8:$MJ$9</formula1>
    </dataValidation>
    <dataValidation type="list" allowBlank="1" showErrorMessage="1" sqref="AV9:AV12" xr:uid="{9FAAFF88-E74B-4CF5-903E-AB32EDD0BF5C}">
      <formula1>$MN$8:$MN$10</formula1>
    </dataValidation>
    <dataValidation type="list" allowBlank="1" showErrorMessage="1" sqref="AX9:AX12" xr:uid="{27470186-CA98-45C6-81F8-AC8CF1B69744}">
      <formula1>$MM$8:$MM$9</formula1>
    </dataValidation>
    <dataValidation type="list" allowBlank="1" showErrorMessage="1" sqref="BB9:BB12" xr:uid="{B8C82FDC-F4BE-4480-8E41-3F2C370386F3}">
      <formula1>$MG$6:$MG$9</formula1>
    </dataValidation>
    <dataValidation type="list" allowBlank="1" showErrorMessage="1" sqref="AL9:AL12" xr:uid="{C18CF65D-6D9A-4E0E-9547-E8BD55F7BA2A}">
      <formula1>$MI$8:$MI$9</formula1>
    </dataValidation>
    <dataValidation type="list" allowBlank="1" showErrorMessage="1" sqref="AT9:AT12" xr:uid="{9EA08C28-7996-48D6-9DCE-50054CC8BF9E}">
      <formula1>$ML$8:$ML$9</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DB1D4-AAED-49BC-A57B-FAD1F18CDBBB}">
  <dimension ref="A1:MP28"/>
  <sheetViews>
    <sheetView topLeftCell="A3" workbookViewId="0">
      <selection activeCell="K3" sqref="K3:BA3"/>
    </sheetView>
  </sheetViews>
  <sheetFormatPr baseColWidth="10" defaultColWidth="14" defaultRowHeight="15" customHeight="1" x14ac:dyDescent="0.3"/>
  <cols>
    <col min="1" max="1" width="3.88671875" customWidth="1"/>
    <col min="2" max="2" width="55.109375" customWidth="1"/>
    <col min="3" max="3" width="34.5546875" customWidth="1"/>
    <col min="4" max="4" width="15" customWidth="1"/>
    <col min="5" max="5" width="49.44140625" customWidth="1"/>
    <col min="6" max="10" width="6.77734375" customWidth="1"/>
    <col min="11" max="11" width="6" customWidth="1"/>
    <col min="12" max="12" width="12.33203125" customWidth="1"/>
    <col min="13" max="19" width="7.33203125" customWidth="1"/>
    <col min="20" max="20" width="10" customWidth="1"/>
    <col min="21" max="33" width="7.33203125" customWidth="1"/>
    <col min="34" max="34" width="14.5546875" customWidth="1"/>
    <col min="35" max="35" width="3.88671875" customWidth="1"/>
    <col min="36" max="36" width="13.44140625" customWidth="1"/>
    <col min="37" max="37" width="63.88671875" customWidth="1"/>
    <col min="38" max="38" width="15.5546875" hidden="1" customWidth="1"/>
    <col min="39" max="39" width="3.33203125" hidden="1" customWidth="1"/>
    <col min="40" max="40" width="15.5546875" hidden="1" customWidth="1"/>
    <col min="41" max="41" width="3.77734375" hidden="1" customWidth="1"/>
    <col min="42" max="42" width="15.5546875" hidden="1" customWidth="1"/>
    <col min="43" max="43" width="4.33203125" hidden="1" customWidth="1"/>
    <col min="44" max="44" width="15.5546875" hidden="1" customWidth="1"/>
    <col min="45" max="45" width="4.33203125" hidden="1" customWidth="1"/>
    <col min="46" max="46" width="15.5546875" hidden="1" customWidth="1"/>
    <col min="47" max="47" width="4.33203125" hidden="1" customWidth="1"/>
    <col min="48" max="48" width="15.5546875" hidden="1" customWidth="1"/>
    <col min="49" max="49" width="4.33203125" hidden="1" customWidth="1"/>
    <col min="50" max="50" width="15.5546875" hidden="1" customWidth="1"/>
    <col min="51" max="51" width="4.33203125" hidden="1" customWidth="1"/>
    <col min="52" max="52" width="13.44140625" hidden="1" customWidth="1"/>
    <col min="53" max="53" width="4.33203125" hidden="1" customWidth="1"/>
    <col min="54" max="54" width="13.44140625" customWidth="1"/>
    <col min="55" max="55" width="9" customWidth="1"/>
    <col min="56" max="56" width="20.5546875" customWidth="1"/>
    <col min="57" max="58" width="5.109375" customWidth="1"/>
    <col min="59" max="59" width="14.88671875" customWidth="1"/>
    <col min="60" max="60" width="15.6640625" customWidth="1"/>
    <col min="61" max="61" width="3.77734375" style="66" hidden="1" customWidth="1"/>
    <col min="62" max="62" width="15.109375" hidden="1" customWidth="1"/>
    <col min="63" max="68" width="20.6640625" customWidth="1"/>
    <col min="69" max="69" width="16.109375" customWidth="1"/>
    <col min="70" max="70" width="15.21875" customWidth="1"/>
    <col min="71" max="293" width="10.5546875" customWidth="1"/>
    <col min="294" max="294" width="3.88671875" customWidth="1"/>
    <col min="295" max="295" width="16.21875" customWidth="1"/>
    <col min="296" max="296" width="44" customWidth="1"/>
    <col min="297" max="297" width="34.5546875" customWidth="1"/>
    <col min="298" max="298" width="15" customWidth="1"/>
    <col min="299" max="299" width="29.5546875" customWidth="1"/>
    <col min="300" max="301" width="9.5546875" customWidth="1"/>
    <col min="302" max="302" width="3.88671875" customWidth="1"/>
    <col min="303" max="303" width="13.44140625" customWidth="1"/>
    <col min="304" max="304" width="38.33203125" customWidth="1"/>
    <col min="305" max="306" width="12.88671875" customWidth="1"/>
    <col min="307" max="307" width="13.44140625" customWidth="1"/>
    <col min="308" max="308" width="12.109375" customWidth="1"/>
    <col min="309" max="309" width="13.88671875" customWidth="1"/>
    <col min="310" max="310" width="13.33203125" customWidth="1"/>
    <col min="311" max="311" width="12.109375" customWidth="1"/>
    <col min="312" max="312" width="13.44140625" customWidth="1"/>
    <col min="313" max="314" width="12.6640625" customWidth="1"/>
    <col min="315" max="315" width="14.88671875" customWidth="1"/>
    <col min="316" max="316" width="12.33203125" customWidth="1"/>
    <col min="317" max="317" width="3.77734375" customWidth="1"/>
    <col min="318" max="318" width="15.109375" customWidth="1"/>
    <col min="319" max="319" width="9.88671875" customWidth="1"/>
    <col min="320" max="320" width="52.21875" customWidth="1"/>
    <col min="321" max="321" width="31.77734375" customWidth="1"/>
    <col min="322" max="322" width="20.6640625" customWidth="1"/>
    <col min="323" max="354" width="10.5546875" customWidth="1"/>
  </cols>
  <sheetData>
    <row r="1" spans="1:354" ht="17.399999999999999" customHeight="1" x14ac:dyDescent="0.3">
      <c r="A1" s="298"/>
      <c r="B1" s="293"/>
      <c r="C1" s="299" t="s">
        <v>0</v>
      </c>
      <c r="D1" s="294" t="s">
        <v>234</v>
      </c>
      <c r="E1" s="295"/>
      <c r="F1" s="295"/>
      <c r="G1" s="295"/>
      <c r="H1" s="295"/>
      <c r="I1" s="295"/>
      <c r="J1" s="300"/>
      <c r="K1" s="288" t="s">
        <v>2</v>
      </c>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381" t="s">
        <v>3</v>
      </c>
      <c r="BC1" s="292"/>
      <c r="BD1" s="294" t="s">
        <v>174</v>
      </c>
      <c r="BE1" s="295"/>
      <c r="BF1" s="295"/>
      <c r="BG1" s="300"/>
      <c r="BH1" s="357" t="s">
        <v>210</v>
      </c>
      <c r="BI1" s="281"/>
      <c r="BJ1" s="281"/>
      <c r="BK1" s="281"/>
      <c r="BL1" s="48"/>
      <c r="BM1" s="48"/>
      <c r="BN1" s="48"/>
      <c r="BO1" s="48"/>
      <c r="BP1" s="48"/>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row>
    <row r="2" spans="1:354" ht="17.399999999999999" x14ac:dyDescent="0.3">
      <c r="A2" s="272"/>
      <c r="B2" s="271"/>
      <c r="C2" s="243"/>
      <c r="D2" s="301"/>
      <c r="E2" s="302"/>
      <c r="F2" s="302"/>
      <c r="G2" s="302"/>
      <c r="H2" s="302"/>
      <c r="I2" s="302"/>
      <c r="J2" s="303"/>
      <c r="K2" s="288" t="s">
        <v>421</v>
      </c>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289"/>
      <c r="BB2" s="272"/>
      <c r="BC2" s="287"/>
      <c r="BD2" s="382"/>
      <c r="BE2" s="372"/>
      <c r="BF2" s="372"/>
      <c r="BG2" s="373"/>
      <c r="BH2" s="357" t="s">
        <v>6</v>
      </c>
      <c r="BI2" s="281"/>
      <c r="BJ2" s="281"/>
      <c r="BK2" s="281"/>
      <c r="BL2" s="48"/>
      <c r="BM2" s="48"/>
      <c r="BN2" s="48"/>
      <c r="BO2" s="48"/>
      <c r="BP2" s="48"/>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row>
    <row r="3" spans="1:354" ht="75.599999999999994" customHeight="1" x14ac:dyDescent="0.3">
      <c r="A3" s="259"/>
      <c r="B3" s="273"/>
      <c r="C3" s="4" t="s">
        <v>7</v>
      </c>
      <c r="D3" s="380" t="s">
        <v>235</v>
      </c>
      <c r="E3" s="233"/>
      <c r="F3" s="233"/>
      <c r="G3" s="233"/>
      <c r="H3" s="233"/>
      <c r="I3" s="233"/>
      <c r="J3" s="234"/>
      <c r="K3" s="288" t="s">
        <v>9</v>
      </c>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59"/>
      <c r="BC3" s="266"/>
      <c r="BD3" s="301"/>
      <c r="BE3" s="302"/>
      <c r="BF3" s="302"/>
      <c r="BG3" s="303"/>
      <c r="BH3" s="357"/>
      <c r="BI3" s="281"/>
      <c r="BJ3" s="281"/>
      <c r="BK3" s="281"/>
      <c r="BL3" s="48"/>
      <c r="BM3" s="48"/>
      <c r="BN3" s="48"/>
      <c r="BO3" s="48"/>
      <c r="BP3" s="48"/>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row>
    <row r="4" spans="1:354" ht="14.4" x14ac:dyDescent="0.3">
      <c r="A4" s="297" t="s">
        <v>10</v>
      </c>
      <c r="B4" s="292"/>
      <c r="C4" s="292"/>
      <c r="D4" s="292"/>
      <c r="E4" s="293"/>
      <c r="F4" s="315" t="s">
        <v>11</v>
      </c>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264"/>
      <c r="AH4" s="264"/>
      <c r="AI4" s="264"/>
      <c r="AJ4" s="264"/>
      <c r="AK4" s="264"/>
      <c r="AL4" s="264"/>
      <c r="AM4" s="264"/>
      <c r="AN4" s="264"/>
      <c r="AO4" s="264"/>
      <c r="AP4" s="264"/>
      <c r="AQ4" s="264"/>
      <c r="AR4" s="264"/>
      <c r="AS4" s="264"/>
      <c r="AT4" s="264"/>
      <c r="AU4" s="264"/>
      <c r="AV4" s="264"/>
      <c r="AW4" s="264"/>
      <c r="AX4" s="264"/>
      <c r="AY4" s="264"/>
      <c r="AZ4" s="264"/>
      <c r="BA4" s="264"/>
      <c r="BB4" s="264"/>
      <c r="BC4" s="264"/>
      <c r="BD4" s="264"/>
      <c r="BE4" s="264"/>
      <c r="BF4" s="264"/>
      <c r="BG4" s="264"/>
      <c r="BH4" s="264"/>
      <c r="BI4" s="264"/>
      <c r="BJ4" s="264"/>
      <c r="BK4" s="316"/>
      <c r="BL4" s="315" t="s">
        <v>12</v>
      </c>
      <c r="BM4" s="264"/>
      <c r="BN4" s="264"/>
      <c r="BO4" s="264"/>
      <c r="BP4" s="264"/>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row>
    <row r="5" spans="1:354" ht="31.2" customHeight="1" x14ac:dyDescent="0.3">
      <c r="A5" s="259"/>
      <c r="B5" s="266"/>
      <c r="C5" s="266"/>
      <c r="D5" s="266"/>
      <c r="E5" s="273"/>
      <c r="F5" s="344" t="s">
        <v>13</v>
      </c>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4"/>
      <c r="AK5" s="315" t="s">
        <v>14</v>
      </c>
      <c r="AL5" s="264"/>
      <c r="AM5" s="264"/>
      <c r="AN5" s="264"/>
      <c r="AO5" s="264"/>
      <c r="AP5" s="264"/>
      <c r="AQ5" s="264"/>
      <c r="AR5" s="264"/>
      <c r="AS5" s="264"/>
      <c r="AT5" s="264"/>
      <c r="AU5" s="264"/>
      <c r="AV5" s="264"/>
      <c r="AW5" s="264"/>
      <c r="AX5" s="264"/>
      <c r="AY5" s="264"/>
      <c r="AZ5" s="264"/>
      <c r="BA5" s="264"/>
      <c r="BB5" s="264"/>
      <c r="BC5" s="264"/>
      <c r="BD5" s="264"/>
      <c r="BE5" s="264"/>
      <c r="BF5" s="264"/>
      <c r="BG5" s="264"/>
      <c r="BH5" s="264"/>
      <c r="BI5" s="264"/>
      <c r="BJ5" s="264"/>
      <c r="BK5" s="316"/>
      <c r="BL5" s="315"/>
      <c r="BM5" s="264"/>
      <c r="BN5" s="264"/>
      <c r="BO5" s="264"/>
      <c r="BP5" s="264"/>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t="s">
        <v>15</v>
      </c>
      <c r="MH5" s="2"/>
      <c r="MI5" s="286" t="s">
        <v>16</v>
      </c>
      <c r="MJ5" s="287"/>
      <c r="MK5" s="287"/>
      <c r="ML5" s="287"/>
      <c r="MM5" s="287"/>
      <c r="MN5" s="287"/>
      <c r="MO5" s="6" t="s">
        <v>17</v>
      </c>
      <c r="MP5" s="6" t="s">
        <v>18</v>
      </c>
    </row>
    <row r="6" spans="1:354" ht="39.6" customHeight="1" x14ac:dyDescent="0.3">
      <c r="A6" s="267" t="s">
        <v>19</v>
      </c>
      <c r="B6" s="267" t="s">
        <v>20</v>
      </c>
      <c r="C6" s="267" t="s">
        <v>21</v>
      </c>
      <c r="D6" s="267" t="s">
        <v>22</v>
      </c>
      <c r="E6" s="267" t="s">
        <v>23</v>
      </c>
      <c r="F6" s="263" t="s">
        <v>24</v>
      </c>
      <c r="G6" s="233"/>
      <c r="H6" s="233"/>
      <c r="I6" s="233"/>
      <c r="J6" s="234"/>
      <c r="K6" s="263" t="s">
        <v>25</v>
      </c>
      <c r="L6" s="234"/>
      <c r="M6" s="263" t="s">
        <v>26</v>
      </c>
      <c r="N6" s="233"/>
      <c r="O6" s="233"/>
      <c r="P6" s="233"/>
      <c r="Q6" s="233"/>
      <c r="R6" s="233"/>
      <c r="S6" s="233"/>
      <c r="T6" s="233"/>
      <c r="U6" s="233"/>
      <c r="V6" s="233"/>
      <c r="W6" s="233"/>
      <c r="X6" s="233"/>
      <c r="Y6" s="233"/>
      <c r="Z6" s="233"/>
      <c r="AA6" s="233"/>
      <c r="AB6" s="233"/>
      <c r="AC6" s="233"/>
      <c r="AD6" s="233"/>
      <c r="AE6" s="233"/>
      <c r="AF6" s="234"/>
      <c r="AG6" s="263" t="s">
        <v>25</v>
      </c>
      <c r="AH6" s="234"/>
      <c r="AI6" s="310" t="s">
        <v>27</v>
      </c>
      <c r="AJ6" s="293"/>
      <c r="AK6" s="267" t="s">
        <v>28</v>
      </c>
      <c r="AL6" s="262" t="s">
        <v>29</v>
      </c>
      <c r="AM6" s="233"/>
      <c r="AN6" s="233"/>
      <c r="AO6" s="233"/>
      <c r="AP6" s="233"/>
      <c r="AQ6" s="233"/>
      <c r="AR6" s="233"/>
      <c r="AS6" s="233"/>
      <c r="AT6" s="233"/>
      <c r="AU6" s="233"/>
      <c r="AV6" s="233"/>
      <c r="AW6" s="233"/>
      <c r="AX6" s="233"/>
      <c r="AY6" s="234"/>
      <c r="AZ6" s="350" t="s">
        <v>30</v>
      </c>
      <c r="BA6" s="293"/>
      <c r="BB6" s="351" t="s">
        <v>31</v>
      </c>
      <c r="BC6" s="293"/>
      <c r="BD6" s="351" t="s">
        <v>32</v>
      </c>
      <c r="BE6" s="293"/>
      <c r="BF6" s="351" t="s">
        <v>24</v>
      </c>
      <c r="BG6" s="352"/>
      <c r="BH6" s="267" t="s">
        <v>26</v>
      </c>
      <c r="BI6" s="310" t="s">
        <v>33</v>
      </c>
      <c r="BJ6" s="293"/>
      <c r="BK6" s="323" t="s">
        <v>139</v>
      </c>
      <c r="BL6" s="323" t="s">
        <v>34</v>
      </c>
      <c r="BM6" s="323" t="s">
        <v>35</v>
      </c>
      <c r="BN6" s="323" t="s">
        <v>36</v>
      </c>
      <c r="BO6" s="443" t="s">
        <v>37</v>
      </c>
      <c r="BP6" s="598" t="s">
        <v>38</v>
      </c>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6" t="s">
        <v>39</v>
      </c>
      <c r="MH6" s="2"/>
      <c r="MI6" s="2" t="s">
        <v>40</v>
      </c>
      <c r="MJ6" s="2" t="s">
        <v>41</v>
      </c>
      <c r="MK6" s="2" t="s">
        <v>42</v>
      </c>
      <c r="ML6" s="2" t="s">
        <v>43</v>
      </c>
      <c r="MM6" s="2" t="s">
        <v>44</v>
      </c>
      <c r="MN6" s="2" t="s">
        <v>45</v>
      </c>
      <c r="MO6" s="6" t="s">
        <v>46</v>
      </c>
      <c r="MP6" s="2"/>
    </row>
    <row r="7" spans="1:354" ht="14.4" x14ac:dyDescent="0.3">
      <c r="A7" s="225"/>
      <c r="B7" s="225"/>
      <c r="C7" s="225"/>
      <c r="D7" s="225"/>
      <c r="E7" s="225"/>
      <c r="F7" s="7">
        <v>1</v>
      </c>
      <c r="G7" s="7">
        <v>2</v>
      </c>
      <c r="H7" s="7">
        <v>3</v>
      </c>
      <c r="I7" s="7">
        <v>4</v>
      </c>
      <c r="J7" s="7">
        <v>5</v>
      </c>
      <c r="K7" s="267" t="s">
        <v>47</v>
      </c>
      <c r="L7" s="268" t="s">
        <v>48</v>
      </c>
      <c r="M7" s="8">
        <v>1</v>
      </c>
      <c r="N7" s="8">
        <v>2</v>
      </c>
      <c r="O7" s="8">
        <v>3</v>
      </c>
      <c r="P7" s="8">
        <v>4</v>
      </c>
      <c r="Q7" s="8">
        <v>5</v>
      </c>
      <c r="R7" s="8">
        <v>6</v>
      </c>
      <c r="S7" s="8">
        <v>7</v>
      </c>
      <c r="T7" s="8">
        <v>8</v>
      </c>
      <c r="U7" s="8">
        <v>9</v>
      </c>
      <c r="V7" s="8">
        <v>10</v>
      </c>
      <c r="W7" s="8">
        <v>11</v>
      </c>
      <c r="X7" s="8">
        <v>12</v>
      </c>
      <c r="Y7" s="8">
        <v>13</v>
      </c>
      <c r="Z7" s="8">
        <v>14</v>
      </c>
      <c r="AA7" s="8">
        <v>15</v>
      </c>
      <c r="AB7" s="8">
        <v>16</v>
      </c>
      <c r="AC7" s="8">
        <v>17</v>
      </c>
      <c r="AD7" s="8">
        <v>18</v>
      </c>
      <c r="AE7" s="8">
        <v>19</v>
      </c>
      <c r="AF7" s="423" t="s">
        <v>49</v>
      </c>
      <c r="AG7" s="267" t="s">
        <v>47</v>
      </c>
      <c r="AH7" s="268" t="s">
        <v>48</v>
      </c>
      <c r="AI7" s="272"/>
      <c r="AJ7" s="271"/>
      <c r="AK7" s="225"/>
      <c r="AL7" s="262" t="s">
        <v>50</v>
      </c>
      <c r="AM7" s="234"/>
      <c r="AN7" s="262" t="s">
        <v>51</v>
      </c>
      <c r="AO7" s="234"/>
      <c r="AP7" s="262" t="s">
        <v>53</v>
      </c>
      <c r="AQ7" s="234"/>
      <c r="AR7" s="262" t="s">
        <v>54</v>
      </c>
      <c r="AS7" s="234"/>
      <c r="AT7" s="262" t="s">
        <v>55</v>
      </c>
      <c r="AU7" s="234"/>
      <c r="AV7" s="262" t="s">
        <v>56</v>
      </c>
      <c r="AW7" s="234"/>
      <c r="AX7" s="262" t="s">
        <v>131</v>
      </c>
      <c r="AY7" s="234"/>
      <c r="AZ7" s="272"/>
      <c r="BA7" s="271"/>
      <c r="BB7" s="272"/>
      <c r="BC7" s="271"/>
      <c r="BD7" s="272"/>
      <c r="BE7" s="271"/>
      <c r="BF7" s="276"/>
      <c r="BG7" s="277"/>
      <c r="BH7" s="225"/>
      <c r="BI7" s="272"/>
      <c r="BJ7" s="271"/>
      <c r="BK7" s="323"/>
      <c r="BL7" s="323"/>
      <c r="BM7" s="323"/>
      <c r="BN7" s="323"/>
      <c r="BO7" s="443"/>
      <c r="BP7" s="598"/>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6"/>
      <c r="MH7" s="2"/>
      <c r="MI7" s="2"/>
      <c r="MJ7" s="2"/>
      <c r="MK7" s="2"/>
      <c r="ML7" s="2"/>
      <c r="MM7" s="2"/>
      <c r="MN7" s="2"/>
      <c r="MO7" s="6"/>
      <c r="MP7" s="2"/>
    </row>
    <row r="8" spans="1:354" ht="33.6" customHeight="1" thickBot="1" x14ac:dyDescent="0.35">
      <c r="A8" s="243"/>
      <c r="B8" s="243"/>
      <c r="C8" s="243"/>
      <c r="D8" s="243"/>
      <c r="E8" s="243"/>
      <c r="F8" s="9" t="s">
        <v>57</v>
      </c>
      <c r="G8" s="9" t="s">
        <v>58</v>
      </c>
      <c r="H8" s="9" t="s">
        <v>59</v>
      </c>
      <c r="I8" s="9" t="s">
        <v>60</v>
      </c>
      <c r="J8" s="9" t="s">
        <v>61</v>
      </c>
      <c r="K8" s="243"/>
      <c r="L8" s="243"/>
      <c r="M8" s="9" t="s">
        <v>62</v>
      </c>
      <c r="N8" s="10" t="s">
        <v>63</v>
      </c>
      <c r="O8" s="9" t="s">
        <v>64</v>
      </c>
      <c r="P8" s="9" t="s">
        <v>65</v>
      </c>
      <c r="Q8" s="9" t="s">
        <v>66</v>
      </c>
      <c r="R8" s="9" t="s">
        <v>67</v>
      </c>
      <c r="S8" s="9" t="s">
        <v>68</v>
      </c>
      <c r="T8" s="9" t="s">
        <v>69</v>
      </c>
      <c r="U8" s="9" t="s">
        <v>70</v>
      </c>
      <c r="V8" s="9" t="s">
        <v>71</v>
      </c>
      <c r="W8" s="9" t="s">
        <v>72</v>
      </c>
      <c r="X8" s="9" t="s">
        <v>73</v>
      </c>
      <c r="Y8" s="9" t="s">
        <v>74</v>
      </c>
      <c r="Z8" s="9" t="s">
        <v>75</v>
      </c>
      <c r="AA8" s="9" t="s">
        <v>76</v>
      </c>
      <c r="AB8" s="9" t="s">
        <v>77</v>
      </c>
      <c r="AC8" s="9" t="s">
        <v>78</v>
      </c>
      <c r="AD8" s="9" t="s">
        <v>79</v>
      </c>
      <c r="AE8" s="9" t="s">
        <v>80</v>
      </c>
      <c r="AF8" s="243"/>
      <c r="AG8" s="243"/>
      <c r="AH8" s="243"/>
      <c r="AI8" s="259"/>
      <c r="AJ8" s="273"/>
      <c r="AK8" s="243"/>
      <c r="AL8" s="263" t="s">
        <v>40</v>
      </c>
      <c r="AM8" s="234"/>
      <c r="AN8" s="263" t="s">
        <v>81</v>
      </c>
      <c r="AO8" s="234"/>
      <c r="AP8" s="263" t="s">
        <v>41</v>
      </c>
      <c r="AQ8" s="234"/>
      <c r="AR8" s="263" t="s">
        <v>82</v>
      </c>
      <c r="AS8" s="234"/>
      <c r="AT8" s="263" t="s">
        <v>83</v>
      </c>
      <c r="AU8" s="234"/>
      <c r="AV8" s="263" t="s">
        <v>84</v>
      </c>
      <c r="AW8" s="234"/>
      <c r="AX8" s="263" t="s">
        <v>85</v>
      </c>
      <c r="AY8" s="234"/>
      <c r="AZ8" s="259"/>
      <c r="BA8" s="273"/>
      <c r="BB8" s="259"/>
      <c r="BC8" s="273"/>
      <c r="BD8" s="272"/>
      <c r="BE8" s="271"/>
      <c r="BF8" s="278"/>
      <c r="BG8" s="279"/>
      <c r="BH8" s="243"/>
      <c r="BI8" s="259"/>
      <c r="BJ8" s="273"/>
      <c r="BK8" s="617"/>
      <c r="BL8" s="617"/>
      <c r="BM8" s="617"/>
      <c r="BN8" s="617"/>
      <c r="BO8" s="443"/>
      <c r="BP8" s="628"/>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11"/>
      <c r="MA8" s="11"/>
      <c r="MB8" s="11"/>
      <c r="MC8" s="11"/>
      <c r="MD8" s="11"/>
      <c r="ME8" s="11"/>
      <c r="MF8" s="11"/>
      <c r="MG8" s="6" t="s">
        <v>86</v>
      </c>
      <c r="MH8" s="11"/>
      <c r="MI8" s="2" t="s">
        <v>87</v>
      </c>
      <c r="MJ8" s="11" t="s">
        <v>88</v>
      </c>
      <c r="MK8" s="11" t="s">
        <v>89</v>
      </c>
      <c r="ML8" s="11" t="s">
        <v>90</v>
      </c>
      <c r="MM8" s="11" t="s">
        <v>91</v>
      </c>
      <c r="MN8" s="11" t="s">
        <v>92</v>
      </c>
      <c r="MO8" s="11"/>
      <c r="MP8" s="11"/>
    </row>
    <row r="9" spans="1:354" ht="64.8" customHeight="1" thickBot="1" x14ac:dyDescent="0.35">
      <c r="A9" s="242">
        <v>1</v>
      </c>
      <c r="B9" s="93" t="s">
        <v>236</v>
      </c>
      <c r="C9" s="584" t="s">
        <v>407</v>
      </c>
      <c r="D9" s="230" t="s">
        <v>93</v>
      </c>
      <c r="E9" s="261" t="s">
        <v>408</v>
      </c>
      <c r="F9" s="244" t="s">
        <v>46</v>
      </c>
      <c r="G9" s="242"/>
      <c r="H9" s="242"/>
      <c r="I9" s="242"/>
      <c r="J9" s="242"/>
      <c r="K9" s="333">
        <f>IF(J9="X",5,IF(I9="X",4,IF(H9="X",3,IF(G9="X",2,IF(F9="X",1,0)))))</f>
        <v>1</v>
      </c>
      <c r="L9" s="236" t="str">
        <f>IF(K9=1,"RARA VEZ",IF(K9=2,"IMPROBABLE",IF(K9=3,"POSIBLE",IF(K9=4,"PROBABLE",IF(K9=5,"CASI SIEMPRE",FALSE)))))</f>
        <v>RARA VEZ</v>
      </c>
      <c r="M9" s="242" t="s">
        <v>46</v>
      </c>
      <c r="N9" s="242" t="s">
        <v>46</v>
      </c>
      <c r="O9" s="242" t="s">
        <v>46</v>
      </c>
      <c r="P9" s="242" t="s">
        <v>46</v>
      </c>
      <c r="Q9" s="242" t="s">
        <v>46</v>
      </c>
      <c r="R9" s="242"/>
      <c r="S9" s="242"/>
      <c r="T9" s="242"/>
      <c r="U9" s="242"/>
      <c r="V9" s="242" t="s">
        <v>46</v>
      </c>
      <c r="W9" s="242"/>
      <c r="X9" s="242" t="s">
        <v>46</v>
      </c>
      <c r="Y9" s="242"/>
      <c r="Z9" s="242"/>
      <c r="AA9" s="242" t="s">
        <v>46</v>
      </c>
      <c r="AB9" s="242"/>
      <c r="AC9" s="242"/>
      <c r="AD9" s="242"/>
      <c r="AE9" s="242"/>
      <c r="AF9" s="248">
        <f>COUNTIF(M9:AE9,"X")</f>
        <v>8</v>
      </c>
      <c r="AG9" s="248" t="str">
        <f>IF(AF9=0,"",(IF(AF9&gt;=12,"5",IF(AF9&gt;=6,"4",IF(AF9&lt;=5,"3","")))))</f>
        <v>4</v>
      </c>
      <c r="AH9" s="236" t="str">
        <f>IF(AG9=0,"",(IF(AG9="5","CATASTRÓFICO",IF(AG9="3","MODERADO",IF(AG9="4","MAYOR","")))))</f>
        <v>MAYOR</v>
      </c>
      <c r="AI9" s="585">
        <f>+(AG9*K9)</f>
        <v>4</v>
      </c>
      <c r="AJ9" s="249" t="str">
        <f>IF(AI9=0,"",IF(AI9="MAYOR","EXTREMO",IF(AH9="CASI SIEMPRE","EXTREMO",IF(AH9="CATASTRÓFICO","EXTREMO",IF(AI9="12M","EXTREMO",IF(AI9=4,"ALTO",IF(AI9=8,"ALTO",IF(AI9=9,"ALTO",IF(AI9=6,"MODERADO",IF(AI9=3,"MODERADO",IF(AI9=12,IF(AH9="MODERADO","ALTO","EXTREMO"),"EXTREMO")))))))))))</f>
        <v>ALTO</v>
      </c>
      <c r="AK9" s="93" t="s">
        <v>409</v>
      </c>
      <c r="AL9" s="20" t="s">
        <v>87</v>
      </c>
      <c r="AM9" s="21">
        <f>IF(ISBLANK(AL9),"",IF(AL9="Asignado",15,"0"))</f>
        <v>15</v>
      </c>
      <c r="AN9" s="20" t="s">
        <v>94</v>
      </c>
      <c r="AO9" s="21">
        <f>IF(ISBLANK(AN9),"",IF(AN9="Adecuado",15,"0"))</f>
        <v>15</v>
      </c>
      <c r="AP9" s="20" t="s">
        <v>88</v>
      </c>
      <c r="AQ9" s="21">
        <f>IF(ISBLANK(AP9),"",IF(AP9="Oportuna",15,"0"))</f>
        <v>15</v>
      </c>
      <c r="AR9" s="20" t="s">
        <v>89</v>
      </c>
      <c r="AS9" s="21">
        <f>IF(ISBLANK(AR9),"",IF(AR9="Prevenir",15,IF(AR9="Detectar",10,"0")))</f>
        <v>15</v>
      </c>
      <c r="AT9" s="20" t="s">
        <v>90</v>
      </c>
      <c r="AU9" s="21">
        <f>IF(ISBLANK(AT9),"",IF(AT9="Confiable",15,"0"))</f>
        <v>15</v>
      </c>
      <c r="AV9" s="20" t="s">
        <v>92</v>
      </c>
      <c r="AW9" s="21">
        <f>IF(ISBLANK(AV9),"",IF(AV9="Completa",10,IF(AV9="Incompleta",5,"0")))</f>
        <v>10</v>
      </c>
      <c r="AX9" s="22" t="s">
        <v>91</v>
      </c>
      <c r="AY9" s="21">
        <f>IF(ISBLANK(AX9),"",IF(AX9="Se Investigan y Resuelven Oportunamente",15,"0"))</f>
        <v>15</v>
      </c>
      <c r="AZ9" s="20" t="str">
        <f>IF(BA9&lt;86,"Débil",(IF(BA9&gt;=96,"Fuerte","Moderado")))</f>
        <v>Fuerte</v>
      </c>
      <c r="BA9" s="20">
        <f>SUM(AY9,AW9,AU9,AS9,AQ9,AO9,AM9)</f>
        <v>100</v>
      </c>
      <c r="BB9" s="20" t="s">
        <v>39</v>
      </c>
      <c r="BC9" s="20" t="str">
        <f>IF(ISBLANK(BB9),"",(IF(BB9="El control
no se ejecuta por parte del
responsable","Débil",(IF(BB9="El control se ejecuta de manera consistente por parte del responsable","Fuerte","Moderado")))))</f>
        <v>Fuerte</v>
      </c>
      <c r="BD9" s="24" t="str">
        <f>IF(AZ9="","",(IF(BC9="Débil","Débil",IF(BC9="Moderado","Moderado",IF(AZ9="Débil","Débil","Fuerte")))))</f>
        <v>Fuerte</v>
      </c>
      <c r="BE9" s="24">
        <f>IF(BD9="","",(IF(BD9="Fuerte",2,IF(BD9="Moderado",1,0))))</f>
        <v>2</v>
      </c>
      <c r="BF9" s="246">
        <f>IF(BG9="CASI SIEMPRE",5,IF(BG9="PROBABLE",4,IF(BG9="POSIBLE",3,IF(BG9="IMPROBABLE",2,IF(BG9="RARA VEZ",1,0)))))</f>
        <v>1</v>
      </c>
      <c r="BG9" s="236" t="str" cm="1">
        <f t="array" ref="BG9">IF(BE9=2,IF(L9="CASI SIEMPRE","POSIBLE",IF(L9="PROBABLE","IMPROBABLE","RARA VEZ")),IF(BE9=1,IF(L9="CASI SEGURO","PROBABLE",IF(L9="PROBABLE","POSIBLE",IF(L9="POSIBLE","IMPROBABLE","RARA VEZ"))),IF(BE9:BE10=0,L9,0)))</f>
        <v>RARA VEZ</v>
      </c>
      <c r="BH9" s="236" t="str">
        <f>AH9</f>
        <v>MAYOR</v>
      </c>
      <c r="BI9" s="586">
        <f>AVERAGE(BE9:BE10)</f>
        <v>2</v>
      </c>
      <c r="BJ9" s="544" t="str">
        <f>IF(BI9=0,"",IF(BG9="CASI SIEMPRE","EXTREMO",IF(BH9="CATASTRÓFICO","EXTREMO",IF(BI9="12M","EXTREMO",IF(BI9="12A","ALTO",IF(BI9=4,"ALTO",IF(BI9=8,"ALTO",IF(BI9=9,"ALTO",IF(BI9=6,"MODERADO",IF(BI9=3,"MODERADO","EXTREMO"))))))))))</f>
        <v>EXTREMO</v>
      </c>
      <c r="BK9" s="177" t="s">
        <v>239</v>
      </c>
      <c r="BL9" s="128">
        <v>0</v>
      </c>
      <c r="BM9" s="27">
        <v>0</v>
      </c>
      <c r="BN9" s="27">
        <v>0</v>
      </c>
      <c r="BO9" s="145"/>
      <c r="BP9" s="85"/>
      <c r="BQ9" s="84"/>
      <c r="BR9" s="84"/>
      <c r="BS9" s="84"/>
      <c r="BT9" s="84"/>
      <c r="BU9" s="84"/>
      <c r="BV9" s="84"/>
      <c r="BW9" s="84"/>
      <c r="BX9" s="84"/>
      <c r="BY9" s="84"/>
      <c r="BZ9" s="84"/>
      <c r="CA9" s="84"/>
      <c r="CB9" s="84"/>
      <c r="CC9" s="84"/>
      <c r="CD9" s="84"/>
      <c r="CE9" s="84"/>
      <c r="CF9" s="84"/>
      <c r="CG9" s="84"/>
      <c r="CH9" s="84"/>
      <c r="CI9" s="84"/>
      <c r="CJ9" s="84"/>
      <c r="CK9" s="84"/>
      <c r="CL9" s="84"/>
      <c r="CM9" s="84"/>
      <c r="CN9" s="84"/>
      <c r="CO9" s="84"/>
      <c r="CP9" s="84"/>
      <c r="CQ9" s="84"/>
      <c r="CR9" s="84"/>
      <c r="CS9" s="84"/>
      <c r="CT9" s="84"/>
      <c r="CU9" s="84"/>
      <c r="CV9" s="84"/>
      <c r="CW9" s="84"/>
      <c r="CX9" s="84"/>
      <c r="CY9" s="84"/>
      <c r="CZ9" s="84"/>
      <c r="DA9" s="84"/>
      <c r="DB9" s="84"/>
      <c r="DC9" s="84"/>
      <c r="DD9" s="84"/>
      <c r="DE9" s="84"/>
      <c r="DF9" s="84"/>
      <c r="DG9" s="84"/>
      <c r="DH9" s="84"/>
      <c r="DI9" s="84"/>
      <c r="DJ9" s="84"/>
      <c r="DK9" s="84"/>
      <c r="DL9" s="84"/>
      <c r="DM9" s="84"/>
      <c r="DN9" s="84"/>
      <c r="DO9" s="84"/>
      <c r="DP9" s="84"/>
      <c r="DQ9" s="84"/>
      <c r="DR9" s="84"/>
      <c r="DS9" s="84"/>
      <c r="DT9" s="84"/>
      <c r="DU9" s="84"/>
      <c r="DV9" s="84"/>
      <c r="DW9" s="84"/>
      <c r="DX9" s="84"/>
      <c r="DY9" s="84"/>
      <c r="DZ9" s="84"/>
      <c r="EA9" s="84"/>
      <c r="EB9" s="84"/>
      <c r="EC9" s="84"/>
      <c r="ED9" s="84"/>
      <c r="EE9" s="84"/>
      <c r="EF9" s="84"/>
      <c r="EG9" s="84"/>
      <c r="EH9" s="84"/>
      <c r="EI9" s="84"/>
      <c r="EJ9" s="84"/>
      <c r="EK9" s="84"/>
      <c r="EL9" s="84"/>
      <c r="EM9" s="84"/>
      <c r="EN9" s="84"/>
      <c r="EO9" s="84"/>
      <c r="EP9" s="84"/>
      <c r="EQ9" s="84"/>
      <c r="ER9" s="84"/>
      <c r="ES9" s="84"/>
      <c r="ET9" s="84"/>
      <c r="EU9" s="84"/>
      <c r="EV9" s="84"/>
      <c r="EW9" s="84"/>
      <c r="EX9" s="84"/>
      <c r="EY9" s="84"/>
      <c r="EZ9" s="84"/>
      <c r="FA9" s="84"/>
      <c r="FB9" s="84"/>
      <c r="FC9" s="84"/>
      <c r="FD9" s="84"/>
      <c r="FE9" s="84"/>
      <c r="FF9" s="84"/>
      <c r="FG9" s="84"/>
      <c r="FH9" s="84"/>
      <c r="FI9" s="84"/>
      <c r="FJ9" s="84"/>
      <c r="FK9" s="84"/>
      <c r="FL9" s="84"/>
      <c r="FM9" s="84"/>
      <c r="FN9" s="84"/>
      <c r="FO9" s="84"/>
      <c r="FP9" s="84"/>
      <c r="FQ9" s="84"/>
      <c r="FR9" s="84"/>
      <c r="FS9" s="84"/>
      <c r="FT9" s="84"/>
      <c r="FU9" s="84"/>
      <c r="FV9" s="84"/>
      <c r="FW9" s="84"/>
      <c r="FX9" s="84"/>
      <c r="FY9" s="84"/>
      <c r="FZ9" s="84"/>
      <c r="GA9" s="84"/>
      <c r="GB9" s="84"/>
      <c r="GC9" s="84"/>
      <c r="GD9" s="84"/>
      <c r="GE9" s="84"/>
      <c r="GF9" s="84"/>
      <c r="GG9" s="84"/>
      <c r="GH9" s="84"/>
      <c r="GI9" s="84"/>
      <c r="GJ9" s="84"/>
      <c r="GK9" s="84"/>
      <c r="GL9" s="84"/>
      <c r="GM9" s="84"/>
      <c r="GN9" s="84"/>
      <c r="GO9" s="84"/>
      <c r="GP9" s="84"/>
      <c r="GQ9" s="84"/>
      <c r="GR9" s="84"/>
      <c r="GS9" s="84"/>
      <c r="GT9" s="84"/>
      <c r="GU9" s="84"/>
      <c r="GV9" s="84"/>
      <c r="GW9" s="84"/>
      <c r="GX9" s="84"/>
      <c r="GY9" s="84"/>
      <c r="GZ9" s="84"/>
      <c r="HA9" s="84"/>
      <c r="HB9" s="84"/>
      <c r="HC9" s="84"/>
      <c r="HD9" s="84"/>
      <c r="HE9" s="84"/>
      <c r="HF9" s="84"/>
      <c r="HG9" s="84"/>
      <c r="HH9" s="84"/>
      <c r="HI9" s="84"/>
      <c r="HJ9" s="84"/>
      <c r="HK9" s="84"/>
      <c r="HL9" s="84"/>
      <c r="HM9" s="84"/>
      <c r="HN9" s="84"/>
      <c r="HO9" s="84"/>
      <c r="HP9" s="84"/>
      <c r="HQ9" s="84"/>
      <c r="HR9" s="84"/>
      <c r="HS9" s="84"/>
      <c r="HT9" s="84"/>
      <c r="HU9" s="84"/>
      <c r="HV9" s="84"/>
      <c r="HW9" s="84"/>
      <c r="HX9" s="84"/>
      <c r="HY9" s="84"/>
      <c r="HZ9" s="84"/>
      <c r="IA9" s="84"/>
      <c r="IB9" s="84"/>
      <c r="IC9" s="84"/>
      <c r="ID9" s="84"/>
      <c r="IE9" s="84"/>
      <c r="IF9" s="84"/>
      <c r="IG9" s="84"/>
      <c r="IH9" s="84"/>
      <c r="II9" s="84"/>
      <c r="IJ9" s="84"/>
      <c r="IK9" s="84"/>
      <c r="IL9" s="84"/>
      <c r="IM9" s="84"/>
      <c r="IN9" s="84"/>
      <c r="IO9" s="84"/>
      <c r="IP9" s="84"/>
      <c r="IQ9" s="84"/>
      <c r="IR9" s="84"/>
      <c r="IS9" s="84"/>
      <c r="IT9" s="84"/>
      <c r="IU9" s="84"/>
      <c r="IV9" s="84"/>
      <c r="IW9" s="84"/>
      <c r="IX9" s="84"/>
      <c r="IY9" s="84"/>
      <c r="IZ9" s="84"/>
      <c r="JA9" s="84"/>
      <c r="JB9" s="84"/>
      <c r="JC9" s="84"/>
      <c r="JD9" s="84"/>
      <c r="JE9" s="84"/>
      <c r="JF9" s="84"/>
      <c r="JG9" s="84"/>
      <c r="JH9" s="84"/>
      <c r="JI9" s="84"/>
      <c r="JJ9" s="84"/>
      <c r="JK9" s="84"/>
      <c r="JL9" s="84"/>
      <c r="JM9" s="84"/>
      <c r="JN9" s="84"/>
      <c r="JO9" s="84"/>
      <c r="JP9" s="84"/>
      <c r="JQ9" s="84"/>
      <c r="JR9" s="84"/>
      <c r="JS9" s="84"/>
      <c r="JT9" s="84"/>
      <c r="JU9" s="84"/>
      <c r="JV9" s="84"/>
      <c r="JW9" s="84"/>
      <c r="JX9" s="84"/>
      <c r="JY9" s="84"/>
      <c r="JZ9" s="84"/>
      <c r="KA9" s="84"/>
      <c r="KB9" s="84"/>
      <c r="KC9" s="84"/>
      <c r="KD9" s="84"/>
      <c r="KE9" s="84"/>
      <c r="KF9" s="84"/>
      <c r="KG9" s="84"/>
      <c r="KH9" s="84"/>
      <c r="KI9" s="84"/>
      <c r="KJ9" s="84"/>
      <c r="KK9" s="84"/>
      <c r="KL9" s="84"/>
      <c r="KM9" s="84"/>
      <c r="KN9" s="84"/>
      <c r="KO9" s="84"/>
      <c r="KP9" s="84"/>
      <c r="KQ9" s="84"/>
      <c r="KR9" s="84"/>
      <c r="KS9" s="84"/>
      <c r="KT9" s="84"/>
      <c r="KU9" s="84"/>
      <c r="KV9" s="84"/>
      <c r="KW9" s="84"/>
      <c r="KX9" s="84"/>
      <c r="KY9" s="84"/>
      <c r="KZ9" s="84"/>
      <c r="LA9" s="84"/>
      <c r="LB9" s="84"/>
      <c r="LC9" s="84"/>
      <c r="LD9" s="84"/>
      <c r="LE9" s="84"/>
      <c r="LF9" s="84"/>
      <c r="LG9" s="84"/>
      <c r="LH9" s="84"/>
      <c r="LI9" s="84"/>
      <c r="LJ9" s="84"/>
      <c r="LK9" s="84"/>
      <c r="LL9" s="84"/>
      <c r="LM9" s="84"/>
      <c r="LN9" s="84"/>
      <c r="LO9" s="84"/>
      <c r="LP9" s="84"/>
      <c r="LQ9" s="84"/>
      <c r="LR9" s="84"/>
      <c r="LS9" s="84"/>
      <c r="LT9" s="84"/>
      <c r="LU9" s="84"/>
      <c r="LV9" s="84"/>
      <c r="LW9" s="84"/>
      <c r="LX9" s="84"/>
      <c r="LY9" s="84"/>
      <c r="LZ9" s="84"/>
      <c r="MA9" s="84"/>
      <c r="MB9" s="84"/>
      <c r="MC9" s="84"/>
      <c r="MD9" s="84"/>
      <c r="ME9" s="84"/>
      <c r="MF9" s="84"/>
      <c r="MG9" s="84" t="s">
        <v>95</v>
      </c>
      <c r="MH9" s="84"/>
      <c r="MI9" s="116" t="s">
        <v>96</v>
      </c>
      <c r="MJ9" s="84" t="s">
        <v>97</v>
      </c>
      <c r="MK9" s="84" t="s">
        <v>98</v>
      </c>
      <c r="ML9" s="84" t="s">
        <v>99</v>
      </c>
      <c r="MM9" s="84" t="s">
        <v>100</v>
      </c>
      <c r="MN9" s="84" t="s">
        <v>101</v>
      </c>
      <c r="MO9" s="84"/>
      <c r="MP9" s="84"/>
    </row>
    <row r="10" spans="1:354" ht="104.4" customHeight="1" thickBot="1" x14ac:dyDescent="0.35">
      <c r="A10" s="599"/>
      <c r="B10" s="93" t="s">
        <v>237</v>
      </c>
      <c r="C10" s="570"/>
      <c r="D10" s="243"/>
      <c r="E10" s="529"/>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149" t="s">
        <v>410</v>
      </c>
      <c r="AL10" s="20" t="s">
        <v>87</v>
      </c>
      <c r="AM10" s="21">
        <f>IF(ISBLANK(AL10),"",IF(AL10="Asignado",15,"0"))</f>
        <v>15</v>
      </c>
      <c r="AN10" s="20" t="s">
        <v>94</v>
      </c>
      <c r="AO10" s="21">
        <f>IF(ISBLANK(AN10),"",IF(AN10="Adecuado",15,"0"))</f>
        <v>15</v>
      </c>
      <c r="AP10" s="20" t="s">
        <v>88</v>
      </c>
      <c r="AQ10" s="21">
        <f>IF(ISBLANK(AP10),"",IF(AP10="Oportuna",15,"0"))</f>
        <v>15</v>
      </c>
      <c r="AR10" s="20" t="s">
        <v>89</v>
      </c>
      <c r="AS10" s="21">
        <f>IF(ISBLANK(AR10),"",IF(AR10="Prevenir",15,IF(AR10="Detectar",10,"0")))</f>
        <v>15</v>
      </c>
      <c r="AT10" s="20" t="s">
        <v>90</v>
      </c>
      <c r="AU10" s="21">
        <f>IF(ISBLANK(AT10),"",IF(AT10="Confiable",15,"0"))</f>
        <v>15</v>
      </c>
      <c r="AV10" s="20" t="s">
        <v>92</v>
      </c>
      <c r="AW10" s="21">
        <f>IF(ISBLANK(AV10),"",IF(AV10="Completa",10,IF(AV10="Incompleta",5,"0")))</f>
        <v>10</v>
      </c>
      <c r="AX10" s="22" t="s">
        <v>91</v>
      </c>
      <c r="AY10" s="21">
        <f>IF(ISBLANK(AX10),"",IF(AX10="Se Investigan y Resuelven Oportunamente",15,"0"))</f>
        <v>15</v>
      </c>
      <c r="AZ10" s="20" t="str">
        <f>IF(BA10&lt;86,"Débil",(IF(BA10&gt;=96,"Fuerte","Moderado")))</f>
        <v>Fuerte</v>
      </c>
      <c r="BA10" s="20">
        <f>SUM(AY10,AW10,AU10,AS10,AQ10,AO10,AM10)</f>
        <v>100</v>
      </c>
      <c r="BB10" s="124" t="s">
        <v>39</v>
      </c>
      <c r="BC10" s="20" t="str">
        <f>IF(ISBLANK(BB10),"",(IF(BB10="El control
no se ejecuta por parte del
responsable","Débil",(IF(BB10="El control se ejecuta de manera consistente por parte del responsable","Fuerte","Moderado")))))</f>
        <v>Fuerte</v>
      </c>
      <c r="BD10" s="24" t="str">
        <f>IF(AZ10="","",(IF(BC10="Débil","Débil",IF(BC10="Moderado","Moderado",IF(AZ10="Débil","Débil","Fuerte")))))</f>
        <v>Fuerte</v>
      </c>
      <c r="BE10" s="24">
        <f>IF(BD10="","",(IF(BD10="Fuerte",2,IF(BD10="Moderado",1,0))))</f>
        <v>2</v>
      </c>
      <c r="BF10" s="247"/>
      <c r="BG10" s="243"/>
      <c r="BH10" s="243"/>
      <c r="BI10" s="583"/>
      <c r="BJ10" s="243"/>
      <c r="BK10" s="177" t="s">
        <v>238</v>
      </c>
      <c r="BL10" s="128">
        <v>0</v>
      </c>
      <c r="BM10" s="27">
        <v>0</v>
      </c>
      <c r="BN10" s="27">
        <v>0</v>
      </c>
      <c r="BO10" s="115"/>
      <c r="BP10" s="127"/>
      <c r="BQ10" s="132"/>
      <c r="BR10" s="133"/>
      <c r="BS10" s="84"/>
      <c r="BT10" s="84"/>
      <c r="BU10" s="84"/>
      <c r="BV10" s="84"/>
      <c r="BW10" s="84"/>
      <c r="BX10" s="84"/>
      <c r="BY10" s="84"/>
      <c r="BZ10" s="84"/>
      <c r="CA10" s="84"/>
      <c r="CB10" s="84"/>
      <c r="CC10" s="84"/>
      <c r="CD10" s="84"/>
      <c r="CE10" s="84"/>
      <c r="CF10" s="84"/>
      <c r="CG10" s="84"/>
      <c r="CH10" s="84"/>
      <c r="CI10" s="84"/>
      <c r="CJ10" s="84"/>
      <c r="CK10" s="84"/>
      <c r="CL10" s="84"/>
      <c r="CM10" s="84"/>
      <c r="CN10" s="84"/>
      <c r="CO10" s="84"/>
      <c r="CP10" s="84"/>
      <c r="CQ10" s="84"/>
      <c r="CR10" s="84"/>
      <c r="CS10" s="84"/>
      <c r="CT10" s="84"/>
      <c r="CU10" s="84"/>
      <c r="CV10" s="84"/>
      <c r="CW10" s="84"/>
      <c r="CX10" s="84"/>
      <c r="CY10" s="84"/>
      <c r="CZ10" s="84"/>
      <c r="DA10" s="84"/>
      <c r="DB10" s="84"/>
      <c r="DC10" s="84"/>
      <c r="DD10" s="84"/>
      <c r="DE10" s="84"/>
      <c r="DF10" s="84"/>
      <c r="DG10" s="84"/>
      <c r="DH10" s="84"/>
      <c r="DI10" s="84"/>
      <c r="DJ10" s="84"/>
      <c r="DK10" s="84"/>
      <c r="DL10" s="84"/>
      <c r="DM10" s="84"/>
      <c r="DN10" s="84"/>
      <c r="DO10" s="84"/>
      <c r="DP10" s="84"/>
      <c r="DQ10" s="84"/>
      <c r="DR10" s="84"/>
      <c r="DS10" s="84"/>
      <c r="DT10" s="84"/>
      <c r="DU10" s="84"/>
      <c r="DV10" s="84"/>
      <c r="DW10" s="84"/>
      <c r="DX10" s="84"/>
      <c r="DY10" s="84"/>
      <c r="DZ10" s="84"/>
      <c r="EA10" s="84"/>
      <c r="EB10" s="84"/>
      <c r="EC10" s="84"/>
      <c r="ED10" s="84"/>
      <c r="EE10" s="84"/>
      <c r="EF10" s="84"/>
      <c r="EG10" s="84"/>
      <c r="EH10" s="84"/>
      <c r="EI10" s="84"/>
      <c r="EJ10" s="84"/>
      <c r="EK10" s="84"/>
      <c r="EL10" s="84"/>
      <c r="EM10" s="84"/>
      <c r="EN10" s="84"/>
      <c r="EO10" s="84"/>
      <c r="EP10" s="84"/>
      <c r="EQ10" s="84"/>
      <c r="ER10" s="84"/>
      <c r="ES10" s="84"/>
      <c r="ET10" s="84"/>
      <c r="EU10" s="84"/>
      <c r="EV10" s="84"/>
      <c r="EW10" s="84"/>
      <c r="EX10" s="84"/>
      <c r="EY10" s="84"/>
      <c r="EZ10" s="84"/>
      <c r="FA10" s="84"/>
      <c r="FB10" s="84"/>
      <c r="FC10" s="84"/>
      <c r="FD10" s="84"/>
      <c r="FE10" s="84"/>
      <c r="FF10" s="84"/>
      <c r="FG10" s="84"/>
      <c r="FH10" s="84"/>
      <c r="FI10" s="84"/>
      <c r="FJ10" s="84"/>
      <c r="FK10" s="84"/>
      <c r="FL10" s="84"/>
      <c r="FM10" s="84"/>
      <c r="FN10" s="84"/>
      <c r="FO10" s="84"/>
      <c r="FP10" s="84"/>
      <c r="FQ10" s="84"/>
      <c r="FR10" s="84"/>
      <c r="FS10" s="84"/>
      <c r="FT10" s="84"/>
      <c r="FU10" s="84"/>
      <c r="FV10" s="84"/>
      <c r="FW10" s="84"/>
      <c r="FX10" s="84"/>
      <c r="FY10" s="84"/>
      <c r="FZ10" s="84"/>
      <c r="GA10" s="84"/>
      <c r="GB10" s="84"/>
      <c r="GC10" s="84"/>
      <c r="GD10" s="84"/>
      <c r="GE10" s="84"/>
      <c r="GF10" s="84"/>
      <c r="GG10" s="84"/>
      <c r="GH10" s="84"/>
      <c r="GI10" s="84"/>
      <c r="GJ10" s="84"/>
      <c r="GK10" s="84"/>
      <c r="GL10" s="84"/>
      <c r="GM10" s="84"/>
      <c r="GN10" s="84"/>
      <c r="GO10" s="84"/>
      <c r="GP10" s="84"/>
      <c r="GQ10" s="84"/>
      <c r="GR10" s="84"/>
      <c r="GS10" s="84"/>
      <c r="GT10" s="84"/>
      <c r="GU10" s="84"/>
      <c r="GV10" s="84"/>
      <c r="GW10" s="84"/>
      <c r="GX10" s="84"/>
      <c r="GY10" s="84"/>
      <c r="GZ10" s="84"/>
      <c r="HA10" s="84"/>
      <c r="HB10" s="84"/>
      <c r="HC10" s="84"/>
      <c r="HD10" s="84"/>
      <c r="HE10" s="84"/>
      <c r="HF10" s="84"/>
      <c r="HG10" s="84"/>
      <c r="HH10" s="84"/>
      <c r="HI10" s="84"/>
      <c r="HJ10" s="84"/>
      <c r="HK10" s="84"/>
      <c r="HL10" s="84"/>
      <c r="HM10" s="84"/>
      <c r="HN10" s="84"/>
      <c r="HO10" s="84"/>
      <c r="HP10" s="84"/>
      <c r="HQ10" s="84"/>
      <c r="HR10" s="84"/>
      <c r="HS10" s="84"/>
      <c r="HT10" s="84"/>
      <c r="HU10" s="84"/>
      <c r="HV10" s="84"/>
      <c r="HW10" s="84"/>
      <c r="HX10" s="84"/>
      <c r="HY10" s="84"/>
      <c r="HZ10" s="84"/>
      <c r="IA10" s="84"/>
      <c r="IB10" s="84"/>
      <c r="IC10" s="84"/>
      <c r="ID10" s="84"/>
      <c r="IE10" s="84"/>
      <c r="IF10" s="84"/>
      <c r="IG10" s="84"/>
      <c r="IH10" s="84"/>
      <c r="II10" s="84"/>
      <c r="IJ10" s="84"/>
      <c r="IK10" s="84"/>
      <c r="IL10" s="84"/>
      <c r="IM10" s="84"/>
      <c r="IN10" s="84"/>
      <c r="IO10" s="84"/>
      <c r="IP10" s="84"/>
      <c r="IQ10" s="84"/>
      <c r="IR10" s="84"/>
      <c r="IS10" s="84"/>
      <c r="IT10" s="84"/>
      <c r="IU10" s="84"/>
      <c r="IV10" s="84"/>
      <c r="IW10" s="84"/>
      <c r="IX10" s="84"/>
      <c r="IY10" s="84"/>
      <c r="IZ10" s="84"/>
      <c r="JA10" s="84"/>
      <c r="JB10" s="84"/>
      <c r="JC10" s="84"/>
      <c r="JD10" s="84"/>
      <c r="JE10" s="84"/>
      <c r="JF10" s="84"/>
      <c r="JG10" s="84"/>
      <c r="JH10" s="84"/>
      <c r="JI10" s="84"/>
      <c r="JJ10" s="84"/>
      <c r="JK10" s="84"/>
      <c r="JL10" s="84"/>
      <c r="JM10" s="84"/>
      <c r="JN10" s="84"/>
      <c r="JO10" s="84"/>
      <c r="JP10" s="84"/>
      <c r="JQ10" s="84"/>
      <c r="JR10" s="84"/>
      <c r="JS10" s="84"/>
      <c r="JT10" s="84"/>
      <c r="JU10" s="84"/>
      <c r="JV10" s="84"/>
      <c r="JW10" s="84"/>
      <c r="JX10" s="84"/>
      <c r="JY10" s="84"/>
      <c r="JZ10" s="84"/>
      <c r="KA10" s="84"/>
      <c r="KB10" s="84"/>
      <c r="KC10" s="84"/>
      <c r="KD10" s="84"/>
      <c r="KE10" s="84"/>
      <c r="KF10" s="84"/>
      <c r="KG10" s="84"/>
      <c r="KH10" s="84"/>
      <c r="KI10" s="84"/>
      <c r="KJ10" s="84"/>
      <c r="KK10" s="84"/>
      <c r="KL10" s="84"/>
      <c r="KM10" s="84"/>
      <c r="KN10" s="84"/>
      <c r="KO10" s="84"/>
      <c r="KP10" s="84"/>
      <c r="KQ10" s="84"/>
      <c r="KR10" s="84"/>
      <c r="KS10" s="84"/>
      <c r="KT10" s="84"/>
      <c r="KU10" s="84"/>
      <c r="KV10" s="84"/>
      <c r="KW10" s="84"/>
      <c r="KX10" s="84"/>
      <c r="KY10" s="84"/>
      <c r="KZ10" s="84"/>
      <c r="LA10" s="84"/>
      <c r="LB10" s="84"/>
      <c r="LC10" s="84"/>
      <c r="LD10" s="84"/>
      <c r="LE10" s="84"/>
      <c r="LF10" s="84"/>
      <c r="LG10" s="84"/>
      <c r="LH10" s="84"/>
      <c r="LI10" s="84"/>
      <c r="LJ10" s="84"/>
      <c r="LK10" s="84"/>
      <c r="LL10" s="84"/>
      <c r="LM10" s="84"/>
      <c r="LN10" s="84"/>
      <c r="LO10" s="84"/>
      <c r="LP10" s="84"/>
      <c r="LQ10" s="84"/>
      <c r="LR10" s="84"/>
      <c r="LS10" s="84"/>
      <c r="LT10" s="84"/>
      <c r="LU10" s="84"/>
      <c r="LV10" s="84"/>
      <c r="LW10" s="84"/>
      <c r="LX10" s="84"/>
      <c r="LY10" s="84"/>
      <c r="LZ10" s="84"/>
      <c r="MA10" s="84"/>
      <c r="MB10" s="84"/>
      <c r="MC10" s="84"/>
      <c r="MD10" s="84"/>
      <c r="ME10" s="84"/>
      <c r="MF10" s="84"/>
      <c r="MG10" s="84"/>
      <c r="MH10" s="84"/>
      <c r="MI10" s="84" t="s">
        <v>94</v>
      </c>
      <c r="MJ10" s="84"/>
      <c r="MK10" s="84" t="s">
        <v>102</v>
      </c>
      <c r="ML10" s="84"/>
      <c r="MM10" s="84"/>
      <c r="MN10" s="84" t="s">
        <v>103</v>
      </c>
      <c r="MO10" s="84"/>
      <c r="MP10" s="84"/>
    </row>
    <row r="11" spans="1:354" x14ac:dyDescent="0.3">
      <c r="A11" s="5"/>
      <c r="B11" s="2"/>
      <c r="C11" s="2"/>
      <c r="D11" s="5"/>
      <c r="E11" s="2"/>
      <c r="F11" s="5"/>
      <c r="G11" s="5"/>
      <c r="H11" s="5"/>
      <c r="I11" s="5"/>
      <c r="J11" s="5"/>
      <c r="K11" s="31"/>
      <c r="L11" s="32"/>
      <c r="M11" s="5"/>
      <c r="N11" s="5"/>
      <c r="O11" s="43"/>
      <c r="P11" s="37"/>
      <c r="Q11" s="44"/>
      <c r="R11" s="37"/>
      <c r="S11" s="5"/>
      <c r="T11" s="5"/>
      <c r="U11" s="5"/>
      <c r="V11" s="5"/>
      <c r="W11" s="5"/>
      <c r="X11" s="5"/>
      <c r="Y11" s="5"/>
      <c r="Z11" s="5"/>
      <c r="AA11" s="5"/>
      <c r="AB11" s="5"/>
      <c r="AC11" s="5"/>
      <c r="AD11" s="5"/>
      <c r="AE11" s="5"/>
      <c r="AF11" s="5"/>
      <c r="AG11" s="33"/>
      <c r="AH11" s="32"/>
      <c r="AI11" s="5"/>
      <c r="AJ11" s="5"/>
      <c r="AK11" s="5"/>
      <c r="AL11" s="5"/>
      <c r="AM11" s="34"/>
      <c r="AN11" s="5"/>
      <c r="AO11" s="34"/>
      <c r="AP11" s="5"/>
      <c r="AQ11" s="34"/>
      <c r="AR11" s="5"/>
      <c r="AS11" s="34"/>
      <c r="AT11" s="5"/>
      <c r="AU11" s="34"/>
      <c r="AV11" s="5"/>
      <c r="AW11" s="34"/>
      <c r="AX11" s="5"/>
      <c r="AY11" s="34"/>
      <c r="AZ11" s="5"/>
      <c r="BA11" s="34"/>
      <c r="BB11" s="34"/>
      <c r="BC11" s="5"/>
      <c r="BD11" s="5"/>
      <c r="BE11" s="5"/>
      <c r="BF11" s="5"/>
      <c r="BG11" s="5"/>
      <c r="BH11" s="5"/>
      <c r="BI11" s="5"/>
      <c r="BJ11" s="5"/>
      <c r="BK11" s="5"/>
      <c r="BL11" s="5"/>
      <c r="BM11" s="5"/>
      <c r="BN11" s="5"/>
      <c r="BO11" s="5"/>
      <c r="BP11" s="5"/>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row>
    <row r="12" spans="1:354" x14ac:dyDescent="0.3">
      <c r="A12" s="5"/>
      <c r="B12" s="232" t="s">
        <v>106</v>
      </c>
      <c r="C12" s="233"/>
      <c r="D12" s="233"/>
      <c r="E12" s="234"/>
      <c r="F12" s="5"/>
      <c r="G12" s="5"/>
      <c r="H12" s="5"/>
      <c r="I12" s="5"/>
      <c r="J12" s="5"/>
      <c r="K12" s="31"/>
      <c r="L12" s="32"/>
      <c r="M12" s="5"/>
      <c r="N12" s="5"/>
      <c r="O12" s="43"/>
      <c r="P12" s="37"/>
      <c r="Q12" s="37"/>
      <c r="R12" s="44"/>
      <c r="S12" s="5"/>
      <c r="T12" s="5"/>
      <c r="U12" s="5"/>
      <c r="V12" s="5"/>
      <c r="W12" s="5"/>
      <c r="X12" s="5"/>
      <c r="Y12" s="5"/>
      <c r="Z12" s="5"/>
      <c r="AA12" s="5"/>
      <c r="AB12" s="5"/>
      <c r="AC12" s="5"/>
      <c r="AD12" s="5"/>
      <c r="AE12" s="5"/>
      <c r="AF12" s="5"/>
      <c r="AG12" s="33"/>
      <c r="AH12" s="32"/>
      <c r="AI12" s="5"/>
      <c r="AJ12" s="5"/>
      <c r="AK12" s="5"/>
      <c r="AL12" s="5"/>
      <c r="AM12" s="34"/>
      <c r="AN12" s="5"/>
      <c r="AO12" s="34"/>
      <c r="AP12" s="5"/>
      <c r="AQ12" s="34"/>
      <c r="AR12" s="5"/>
      <c r="AS12" s="34"/>
      <c r="AT12" s="5"/>
      <c r="AU12" s="34"/>
      <c r="AV12" s="5"/>
      <c r="AW12" s="34"/>
      <c r="AX12" s="5"/>
      <c r="AY12" s="34"/>
      <c r="AZ12" s="5"/>
      <c r="BA12" s="34"/>
      <c r="BB12" s="34"/>
      <c r="BC12" s="5"/>
      <c r="BD12" s="5"/>
      <c r="BE12" s="5"/>
      <c r="BF12" s="5"/>
      <c r="BG12" s="5"/>
      <c r="BH12" s="5"/>
      <c r="BI12" s="5"/>
      <c r="BJ12" s="5"/>
      <c r="BK12" s="5"/>
      <c r="BL12" s="5"/>
      <c r="BM12" s="5"/>
      <c r="BN12" s="5"/>
      <c r="BO12" s="5"/>
      <c r="BP12" s="5"/>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row>
    <row r="13" spans="1:354" ht="14.4" x14ac:dyDescent="0.3">
      <c r="B13" s="38" t="s">
        <v>107</v>
      </c>
      <c r="C13" s="38" t="s">
        <v>108</v>
      </c>
      <c r="D13" s="232" t="s">
        <v>109</v>
      </c>
      <c r="E13" s="234"/>
    </row>
    <row r="14" spans="1:354" ht="14.4" x14ac:dyDescent="0.3">
      <c r="B14" s="40" t="s">
        <v>226</v>
      </c>
      <c r="C14" s="41" t="s">
        <v>157</v>
      </c>
      <c r="D14" s="235" t="s">
        <v>137</v>
      </c>
      <c r="E14" s="234"/>
    </row>
    <row r="15" spans="1:354" ht="14.4" x14ac:dyDescent="0.3">
      <c r="B15" s="40" t="str">
        <f>+B25</f>
        <v>Karolin Saldarriaga Angulo</v>
      </c>
      <c r="C15" s="41" t="s">
        <v>157</v>
      </c>
      <c r="D15" s="235" t="s">
        <v>200</v>
      </c>
      <c r="E15" s="234"/>
    </row>
    <row r="16" spans="1:354" ht="14.4" x14ac:dyDescent="0.3">
      <c r="E16" s="45"/>
    </row>
    <row r="17" spans="2:5" ht="14.4" x14ac:dyDescent="0.3">
      <c r="E17" s="45"/>
    </row>
    <row r="18" spans="2:5" ht="14.4" x14ac:dyDescent="0.3">
      <c r="B18" s="232" t="s">
        <v>113</v>
      </c>
      <c r="C18" s="233"/>
      <c r="D18" s="233"/>
      <c r="E18" s="234"/>
    </row>
    <row r="19" spans="2:5" ht="14.4" x14ac:dyDescent="0.3">
      <c r="B19" s="38" t="s">
        <v>107</v>
      </c>
      <c r="C19" s="38" t="s">
        <v>108</v>
      </c>
      <c r="D19" s="232" t="s">
        <v>109</v>
      </c>
      <c r="E19" s="234"/>
    </row>
    <row r="20" spans="2:5" ht="14.4" x14ac:dyDescent="0.3">
      <c r="B20" s="40" t="str">
        <f>+'[1]Talento Humano'!B28</f>
        <v>Diana Espinosa Calderòn</v>
      </c>
      <c r="C20" s="41" t="s">
        <v>114</v>
      </c>
      <c r="D20" s="235" t="s">
        <v>217</v>
      </c>
      <c r="E20" s="234"/>
    </row>
    <row r="21" spans="2:5" ht="14.4" x14ac:dyDescent="0.3">
      <c r="E21" s="46"/>
    </row>
    <row r="22" spans="2:5" ht="14.4" x14ac:dyDescent="0.3">
      <c r="E22" s="45"/>
    </row>
    <row r="23" spans="2:5" ht="14.4" x14ac:dyDescent="0.3">
      <c r="B23" s="232" t="s">
        <v>116</v>
      </c>
      <c r="C23" s="233"/>
      <c r="D23" s="233"/>
      <c r="E23" s="234"/>
    </row>
    <row r="24" spans="2:5" ht="14.4" x14ac:dyDescent="0.3">
      <c r="B24" s="38" t="s">
        <v>107</v>
      </c>
      <c r="C24" s="38" t="s">
        <v>108</v>
      </c>
      <c r="D24" s="232" t="s">
        <v>109</v>
      </c>
      <c r="E24" s="234"/>
    </row>
    <row r="25" spans="2:5" ht="14.4" x14ac:dyDescent="0.3">
      <c r="B25" s="47" t="str">
        <f>+'[1]Talento Humano'!B33</f>
        <v>Karolin Saldarriaga Angulo</v>
      </c>
      <c r="C25" s="41" t="s">
        <v>114</v>
      </c>
      <c r="D25" s="235" t="s">
        <v>117</v>
      </c>
      <c r="E25" s="234"/>
    </row>
    <row r="26" spans="2:5" ht="14.4" x14ac:dyDescent="0.3">
      <c r="B26" s="2"/>
      <c r="C26" s="2"/>
      <c r="D26" s="5"/>
      <c r="E26" s="2"/>
    </row>
    <row r="27" spans="2:5" ht="14.4" x14ac:dyDescent="0.3">
      <c r="B27" s="232" t="s">
        <v>118</v>
      </c>
      <c r="C27" s="233"/>
      <c r="D27" s="233"/>
      <c r="E27" s="234"/>
    </row>
    <row r="28" spans="2:5" ht="14.4" x14ac:dyDescent="0.3">
      <c r="B28" s="245" t="s">
        <v>119</v>
      </c>
      <c r="C28" s="233"/>
      <c r="D28" s="233"/>
      <c r="E28" s="234"/>
    </row>
  </sheetData>
  <mergeCells count="112">
    <mergeCell ref="BH1:BK1"/>
    <mergeCell ref="BH2:BK3"/>
    <mergeCell ref="MI5:MN5"/>
    <mergeCell ref="A6:A8"/>
    <mergeCell ref="B6:B8"/>
    <mergeCell ref="C6:C8"/>
    <mergeCell ref="D6:D8"/>
    <mergeCell ref="E6:E8"/>
    <mergeCell ref="K2:BA2"/>
    <mergeCell ref="D3:J3"/>
    <mergeCell ref="K3:BA3"/>
    <mergeCell ref="A4:E5"/>
    <mergeCell ref="A1:B3"/>
    <mergeCell ref="C1:C2"/>
    <mergeCell ref="D1:J2"/>
    <mergeCell ref="K1:BA1"/>
    <mergeCell ref="BB1:BC3"/>
    <mergeCell ref="BD1:BG3"/>
    <mergeCell ref="F6:J6"/>
    <mergeCell ref="K6:L6"/>
    <mergeCell ref="M6:AF6"/>
    <mergeCell ref="AG6:AH6"/>
    <mergeCell ref="AI6:AJ8"/>
    <mergeCell ref="BL4:BP5"/>
    <mergeCell ref="AK6:AK8"/>
    <mergeCell ref="H9:H10"/>
    <mergeCell ref="I9:I10"/>
    <mergeCell ref="F5:AJ5"/>
    <mergeCell ref="BM6:BM8"/>
    <mergeCell ref="BN6:BN8"/>
    <mergeCell ref="BO6:BO8"/>
    <mergeCell ref="BP6:BP8"/>
    <mergeCell ref="K7:K8"/>
    <mergeCell ref="L7:L8"/>
    <mergeCell ref="AF7:AF8"/>
    <mergeCell ref="AG7:AG8"/>
    <mergeCell ref="AH7:AH8"/>
    <mergeCell ref="AL7:AM7"/>
    <mergeCell ref="BI6:BJ8"/>
    <mergeCell ref="BL6:BL8"/>
    <mergeCell ref="AL6:AY6"/>
    <mergeCell ref="AZ6:BA8"/>
    <mergeCell ref="BB6:BC8"/>
    <mergeCell ref="J9:J10"/>
    <mergeCell ref="K9:K10"/>
    <mergeCell ref="L9:L10"/>
    <mergeCell ref="M9:M10"/>
    <mergeCell ref="W9:W10"/>
    <mergeCell ref="AN7:AO7"/>
    <mergeCell ref="AP7:AQ7"/>
    <mergeCell ref="F4:BK4"/>
    <mergeCell ref="AK5:BK5"/>
    <mergeCell ref="A9:A10"/>
    <mergeCell ref="C9:C10"/>
    <mergeCell ref="D9:D10"/>
    <mergeCell ref="E9:E10"/>
    <mergeCell ref="F9:F10"/>
    <mergeCell ref="G9:G10"/>
    <mergeCell ref="AV7:AW7"/>
    <mergeCell ref="AX7:AY7"/>
    <mergeCell ref="AL8:AM8"/>
    <mergeCell ref="AN8:AO8"/>
    <mergeCell ref="AP8:AQ8"/>
    <mergeCell ref="AR8:AS8"/>
    <mergeCell ref="AT8:AU8"/>
    <mergeCell ref="AV8:AW8"/>
    <mergeCell ref="AX8:AY8"/>
    <mergeCell ref="AR7:AS7"/>
    <mergeCell ref="AT7:AU7"/>
    <mergeCell ref="Q9:Q10"/>
    <mergeCell ref="AG9:AG10"/>
    <mergeCell ref="T9:T10"/>
    <mergeCell ref="B23:E23"/>
    <mergeCell ref="D24:E24"/>
    <mergeCell ref="D25:E25"/>
    <mergeCell ref="B27:E27"/>
    <mergeCell ref="B28:E28"/>
    <mergeCell ref="D13:E13"/>
    <mergeCell ref="D14:E14"/>
    <mergeCell ref="D15:E15"/>
    <mergeCell ref="B18:E18"/>
    <mergeCell ref="D19:E19"/>
    <mergeCell ref="D20:E20"/>
    <mergeCell ref="B12:E12"/>
    <mergeCell ref="AH9:AH10"/>
    <mergeCell ref="AI9:AI10"/>
    <mergeCell ref="AJ9:AJ10"/>
    <mergeCell ref="Z9:Z10"/>
    <mergeCell ref="AA9:AA10"/>
    <mergeCell ref="AB9:AB10"/>
    <mergeCell ref="AC9:AC10"/>
    <mergeCell ref="AD9:AD10"/>
    <mergeCell ref="AE9:AE10"/>
    <mergeCell ref="AF9:AF10"/>
    <mergeCell ref="X9:X10"/>
    <mergeCell ref="Y9:Y10"/>
    <mergeCell ref="N9:N10"/>
    <mergeCell ref="O9:O10"/>
    <mergeCell ref="P9:P10"/>
    <mergeCell ref="S9:S10"/>
    <mergeCell ref="R9:R10"/>
    <mergeCell ref="U9:U10"/>
    <mergeCell ref="V9:V10"/>
    <mergeCell ref="BK6:BK8"/>
    <mergeCell ref="BG9:BG10"/>
    <mergeCell ref="BH9:BH10"/>
    <mergeCell ref="BI9:BI10"/>
    <mergeCell ref="BJ9:BJ10"/>
    <mergeCell ref="BF9:BF10"/>
    <mergeCell ref="BD6:BE8"/>
    <mergeCell ref="BF6:BG8"/>
    <mergeCell ref="BH6:BH8"/>
  </mergeCells>
  <conditionalFormatting sqref="K9">
    <cfRule type="cellIs" dxfId="62" priority="71" operator="equal">
      <formula>5</formula>
    </cfRule>
    <cfRule type="cellIs" dxfId="61" priority="72" operator="equal">
      <formula>4</formula>
    </cfRule>
    <cfRule type="cellIs" dxfId="60" priority="73" operator="equal">
      <formula>3</formula>
    </cfRule>
    <cfRule type="cellIs" dxfId="59" priority="74" operator="equal">
      <formula>2</formula>
    </cfRule>
    <cfRule type="cellIs" dxfId="58" priority="75" operator="equal">
      <formula>1</formula>
    </cfRule>
  </conditionalFormatting>
  <conditionalFormatting sqref="L9 BG9">
    <cfRule type="cellIs" dxfId="57" priority="67" operator="equal">
      <formula>"PROBABLE"</formula>
    </cfRule>
    <cfRule type="cellIs" dxfId="56" priority="66" operator="equal">
      <formula>"CASI SIEMPRE"</formula>
    </cfRule>
    <cfRule type="cellIs" dxfId="55" priority="68" operator="equal">
      <formula>"POSIBLE"</formula>
    </cfRule>
    <cfRule type="cellIs" dxfId="54" priority="69" operator="equal">
      <formula>"RARA VEZ"</formula>
    </cfRule>
    <cfRule type="cellIs" dxfId="53" priority="70" operator="equal">
      <formula>"IMPROBABLE"</formula>
    </cfRule>
  </conditionalFormatting>
  <conditionalFormatting sqref="AF9:AG9">
    <cfRule type="cellIs" dxfId="52" priority="76" operator="greaterThanOrEqual">
      <formula>12</formula>
    </cfRule>
    <cfRule type="cellIs" dxfId="51" priority="77" operator="between">
      <formula>6</formula>
      <formula>11</formula>
    </cfRule>
    <cfRule type="cellIs" dxfId="50" priority="78" operator="between">
      <formula>1</formula>
      <formula>5</formula>
    </cfRule>
  </conditionalFormatting>
  <conditionalFormatting sqref="AG9">
    <cfRule type="cellIs" dxfId="49" priority="63" operator="equal">
      <formula>4</formula>
    </cfRule>
    <cfRule type="cellIs" dxfId="48" priority="64" operator="equal">
      <formula>5</formula>
    </cfRule>
    <cfRule type="cellIs" dxfId="47" priority="65" operator="equal">
      <formula>3</formula>
    </cfRule>
  </conditionalFormatting>
  <conditionalFormatting sqref="AH9 BH9">
    <cfRule type="cellIs" dxfId="46" priority="79" operator="equal">
      <formula>"CATASTRÓFICO"</formula>
    </cfRule>
    <cfRule type="cellIs" dxfId="45" priority="80" operator="equal">
      <formula>"MAYOR"</formula>
    </cfRule>
    <cfRule type="cellIs" dxfId="44" priority="81" operator="equal">
      <formula>"MODERADO"</formula>
    </cfRule>
  </conditionalFormatting>
  <conditionalFormatting sqref="AJ9">
    <cfRule type="containsText" dxfId="43" priority="59" operator="containsText" text="ALTO">
      <formula>NOT(ISERROR(SEARCH(("ALTO"),(AJ9))))</formula>
    </cfRule>
    <cfRule type="containsText" dxfId="42" priority="60" operator="containsText" text="EXTREMO">
      <formula>NOT(ISERROR(SEARCH(("EXTREMO"),(AJ9))))</formula>
    </cfRule>
    <cfRule type="containsText" dxfId="41" priority="61" operator="containsText" text="MODERADO">
      <formula>NOT(ISERROR(SEARCH(("MODERADO"),(AJ9))))</formula>
    </cfRule>
    <cfRule type="containsText" dxfId="40" priority="62" operator="containsText" text="BAJO">
      <formula>NOT(ISERROR(SEARCH(("BAJO"),(AJ9))))</formula>
    </cfRule>
  </conditionalFormatting>
  <conditionalFormatting sqref="AM9:AM10">
    <cfRule type="cellIs" dxfId="39" priority="112" stopIfTrue="1" operator="equal">
      <formula>15</formula>
    </cfRule>
    <cfRule type="cellIs" dxfId="38" priority="111" operator="equal">
      <formula>0</formula>
    </cfRule>
    <cfRule type="cellIs" dxfId="37" priority="110" stopIfTrue="1" operator="equal">
      <formula>10</formula>
    </cfRule>
    <cfRule type="cellIs" dxfId="36" priority="109" operator="equal">
      <formula>""""""</formula>
    </cfRule>
  </conditionalFormatting>
  <conditionalFormatting sqref="AO9:AO10">
    <cfRule type="cellIs" dxfId="35" priority="107" operator="equal">
      <formula>0</formula>
    </cfRule>
    <cfRule type="cellIs" dxfId="34" priority="106" stopIfTrue="1" operator="equal">
      <formula>10</formula>
    </cfRule>
    <cfRule type="cellIs" dxfId="33" priority="105" operator="equal">
      <formula>""""""</formula>
    </cfRule>
    <cfRule type="cellIs" dxfId="32" priority="108" stopIfTrue="1" operator="equal">
      <formula>15</formula>
    </cfRule>
  </conditionalFormatting>
  <conditionalFormatting sqref="AQ9:AQ10">
    <cfRule type="cellIs" dxfId="31" priority="101" operator="equal">
      <formula>""""""</formula>
    </cfRule>
    <cfRule type="cellIs" dxfId="30" priority="102" stopIfTrue="1" operator="equal">
      <formula>10</formula>
    </cfRule>
    <cfRule type="cellIs" dxfId="29" priority="103" operator="equal">
      <formula>0</formula>
    </cfRule>
    <cfRule type="cellIs" dxfId="28" priority="104" stopIfTrue="1" operator="equal">
      <formula>15</formula>
    </cfRule>
  </conditionalFormatting>
  <conditionalFormatting sqref="AS9:AS10">
    <cfRule type="cellIs" dxfId="27" priority="97" operator="equal">
      <formula>""""""</formula>
    </cfRule>
    <cfRule type="cellIs" dxfId="26" priority="98" stopIfTrue="1" operator="equal">
      <formula>10</formula>
    </cfRule>
    <cfRule type="cellIs" dxfId="25" priority="99" operator="equal">
      <formula>0</formula>
    </cfRule>
    <cfRule type="cellIs" dxfId="24" priority="100" stopIfTrue="1" operator="equal">
      <formula>15</formula>
    </cfRule>
  </conditionalFormatting>
  <conditionalFormatting sqref="AU9:AU10">
    <cfRule type="cellIs" dxfId="23" priority="93" operator="equal">
      <formula>""""""</formula>
    </cfRule>
    <cfRule type="cellIs" dxfId="22" priority="94" stopIfTrue="1" operator="equal">
      <formula>10</formula>
    </cfRule>
    <cfRule type="cellIs" dxfId="21" priority="95" operator="equal">
      <formula>0</formula>
    </cfRule>
    <cfRule type="cellIs" dxfId="20" priority="96" stopIfTrue="1" operator="equal">
      <formula>15</formula>
    </cfRule>
  </conditionalFormatting>
  <conditionalFormatting sqref="AW9:AW10">
    <cfRule type="cellIs" dxfId="19" priority="83" stopIfTrue="1" operator="equal">
      <formula>5</formula>
    </cfRule>
    <cfRule type="cellIs" dxfId="18" priority="85" stopIfTrue="1" operator="equal">
      <formula>10</formula>
    </cfRule>
    <cfRule type="cellIs" dxfId="17" priority="82" operator="equal">
      <formula>""""""</formula>
    </cfRule>
    <cfRule type="cellIs" dxfId="16" priority="84" operator="equal">
      <formula>0</formula>
    </cfRule>
  </conditionalFormatting>
  <conditionalFormatting sqref="AY9:AY10">
    <cfRule type="cellIs" dxfId="15" priority="88" operator="equal">
      <formula>0</formula>
    </cfRule>
    <cfRule type="cellIs" dxfId="14" priority="89" stopIfTrue="1" operator="equal">
      <formula>15</formula>
    </cfRule>
    <cfRule type="cellIs" dxfId="13" priority="86" operator="equal">
      <formula>""""""</formula>
    </cfRule>
    <cfRule type="cellIs" dxfId="12" priority="87" stopIfTrue="1" operator="equal">
      <formula>10</formula>
    </cfRule>
  </conditionalFormatting>
  <conditionalFormatting sqref="AZ9:AZ10">
    <cfRule type="cellIs" dxfId="11" priority="90" operator="equal">
      <formula>"DÉBIL"</formula>
    </cfRule>
    <cfRule type="cellIs" dxfId="10" priority="91" operator="equal">
      <formula>"MODERADO"</formula>
    </cfRule>
    <cfRule type="cellIs" dxfId="9" priority="92" operator="equal">
      <formula>"FUERTE"</formula>
    </cfRule>
  </conditionalFormatting>
  <conditionalFormatting sqref="BA9:BB10">
    <cfRule type="cellIs" dxfId="8" priority="53" operator="greaterThanOrEqual">
      <formula>96</formula>
    </cfRule>
    <cfRule type="cellIs" dxfId="7" priority="55" operator="between">
      <formula>0</formula>
      <formula>85</formula>
    </cfRule>
    <cfRule type="cellIs" dxfId="6" priority="54" operator="between">
      <formula>86</formula>
      <formula>95</formula>
    </cfRule>
  </conditionalFormatting>
  <conditionalFormatting sqref="BC9:BC10">
    <cfRule type="cellIs" dxfId="5" priority="116" operator="equal">
      <formula>"DÉBIL"</formula>
    </cfRule>
    <cfRule type="cellIs" dxfId="4" priority="117" operator="equal">
      <formula>"MODERADO"</formula>
    </cfRule>
    <cfRule type="cellIs" dxfId="3" priority="118" operator="equal">
      <formula>"FUERTE"</formula>
    </cfRule>
  </conditionalFormatting>
  <conditionalFormatting sqref="BJ9">
    <cfRule type="containsText" dxfId="2" priority="58" operator="containsText" text="EXTREMO">
      <formula>NOT(ISERROR(SEARCH(("EXTREMO"),(BJ9))))</formula>
    </cfRule>
    <cfRule type="containsText" dxfId="1" priority="57" operator="containsText" text="ALTO">
      <formula>NOT(ISERROR(SEARCH(("ALTO"),(BJ9))))</formula>
    </cfRule>
    <cfRule type="containsText" dxfId="0" priority="56" operator="containsText" text="MODERADO">
      <formula>NOT(ISERROR(SEARCH(("MODERADO"),(BJ9))))</formula>
    </cfRule>
  </conditionalFormatting>
  <dataValidations count="11">
    <dataValidation type="list" allowBlank="1" showErrorMessage="1" sqref="BB9:BB10" xr:uid="{A1455CC3-BF50-4893-BF3F-6338DFBC92CF}">
      <formula1>$MG$6:$MG$9</formula1>
    </dataValidation>
    <dataValidation type="list" allowBlank="1" showErrorMessage="1" sqref="AX9" xr:uid="{5B7A227F-B3CC-452C-9A8E-7BCEA39F1305}">
      <formula1>$MM$8:$MM$9</formula1>
    </dataValidation>
    <dataValidation type="list" allowBlank="1" showErrorMessage="1" sqref="AV9" xr:uid="{914E3EC6-5EDA-4E60-91FB-6D16BEBF4698}">
      <formula1>$MN$8:$MN$10</formula1>
    </dataValidation>
    <dataValidation type="list" allowBlank="1" showErrorMessage="1" sqref="AP9" xr:uid="{E9107397-E29F-476A-A447-84ECC6EEA5AA}">
      <formula1>$MJ$8:$MJ$9</formula1>
    </dataValidation>
    <dataValidation type="list" allowBlank="1" showInputMessage="1" showErrorMessage="1" prompt="ADVERTENCIA - Si marca más de una opción para el mismo riesgo, será tomad por cierta la PROBABILIDAD MÁS ALTA" sqref="F9:J9" xr:uid="{5482D044-543E-416B-9359-8F58C8683118}">
      <formula1>$MO$6</formula1>
    </dataValidation>
    <dataValidation type="list" allowBlank="1" showInputMessage="1" showErrorMessage="1" prompt="ADVERTENCIA - Si marca más de un valor para un mismo riesgo, se tomará por VERDADERO el IMPACTO MÁS ALTO" sqref="M9:O9" xr:uid="{14C6FB8B-3AA5-48D6-8864-4CFB1912DAF8}">
      <formula1>$MO$6</formula1>
    </dataValidation>
    <dataValidation type="list" allowBlank="1" showErrorMessage="1" sqref="AL9:AL10" xr:uid="{3B221BE7-BE6D-46CF-8F2F-D403A09DC637}">
      <formula1>$MI$8:$MI$9</formula1>
    </dataValidation>
    <dataValidation type="list" allowBlank="1" showInputMessage="1" showErrorMessage="1" prompt="ERROR - NO ADMITE VALOR DIFERENTE AL DE LA LISTA DESPLEGABLE (X)" sqref="P9:AE9" xr:uid="{4C4B37EB-FAD5-46FB-AFE4-444B849BC499}">
      <formula1>$MO$6</formula1>
    </dataValidation>
    <dataValidation type="list" allowBlank="1" showErrorMessage="1" sqref="AT9" xr:uid="{48DD5DB2-6127-42F2-9438-9F61E27EAE02}">
      <formula1>$ML$8:$ML$9</formula1>
    </dataValidation>
    <dataValidation type="list" allowBlank="1" showErrorMessage="1" sqref="AR9" xr:uid="{7C29398F-94E1-4459-88E1-88DAA0C40244}">
      <formula1>$MK$8:$MK$10</formula1>
    </dataValidation>
    <dataValidation type="list" allowBlank="1" showErrorMessage="1" sqref="AN9:AN10" xr:uid="{F587D0AD-FE62-4FF5-B0AE-765E37B115D8}">
      <formula1>$MI$10:$MI$10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1A295-25A8-404B-A2FA-F06453C06C24}">
  <dimension ref="A1:ML32"/>
  <sheetViews>
    <sheetView topLeftCell="AH12" zoomScale="80" zoomScaleNormal="80" workbookViewId="0">
      <selection activeCell="C9" sqref="C9:C10"/>
    </sheetView>
  </sheetViews>
  <sheetFormatPr baseColWidth="10" defaultColWidth="14" defaultRowHeight="15" customHeight="1" x14ac:dyDescent="0.3"/>
  <cols>
    <col min="1" max="1" width="9" customWidth="1"/>
    <col min="2" max="2" width="55.109375" customWidth="1"/>
    <col min="3" max="3" width="38.5546875" customWidth="1"/>
    <col min="4" max="4" width="15" customWidth="1"/>
    <col min="5" max="5" width="25.33203125" customWidth="1"/>
    <col min="6" max="6" width="8.44140625" customWidth="1"/>
    <col min="7" max="9" width="5.88671875" customWidth="1"/>
    <col min="10" max="10" width="12.109375" customWidth="1"/>
    <col min="11" max="11" width="6" customWidth="1"/>
    <col min="12" max="12" width="17.88671875" customWidth="1"/>
    <col min="13" max="13" width="5.88671875" customWidth="1"/>
    <col min="14" max="14" width="8.21875" customWidth="1"/>
    <col min="15" max="15" width="5.88671875" customWidth="1"/>
    <col min="16" max="17" width="8.21875" customWidth="1"/>
    <col min="18" max="18" width="5.88671875" customWidth="1"/>
    <col min="19" max="19" width="8.21875" customWidth="1"/>
    <col min="20" max="20" width="13.109375" customWidth="1"/>
    <col min="21" max="21" width="5.88671875" customWidth="1"/>
    <col min="22" max="22" width="8.21875" customWidth="1"/>
    <col min="23" max="27" width="5.88671875" customWidth="1"/>
    <col min="28" max="28" width="8.21875" customWidth="1"/>
    <col min="29" max="29" width="3.44140625" customWidth="1"/>
    <col min="30" max="30" width="5.88671875" customWidth="1"/>
    <col min="31" max="31" width="3.44140625" customWidth="1"/>
    <col min="32" max="32" width="4.21875" customWidth="1"/>
    <col min="33" max="33" width="7.33203125" customWidth="1"/>
    <col min="34" max="34" width="16.109375" customWidth="1"/>
    <col min="35" max="35" width="3.88671875" customWidth="1"/>
    <col min="36" max="36" width="13.44140625" customWidth="1"/>
    <col min="37" max="37" width="68.77734375" customWidth="1"/>
    <col min="38" max="38" width="15.5546875" hidden="1" customWidth="1"/>
    <col min="39" max="39" width="3.33203125" hidden="1" customWidth="1"/>
    <col min="40" max="40" width="15.5546875" hidden="1" customWidth="1"/>
    <col min="41" max="41" width="3.77734375" hidden="1" customWidth="1"/>
    <col min="42" max="42" width="15.5546875" hidden="1" customWidth="1"/>
    <col min="43" max="43" width="4.33203125" hidden="1" customWidth="1"/>
    <col min="44" max="44" width="15.5546875" hidden="1" customWidth="1"/>
    <col min="45" max="45" width="4.33203125" hidden="1" customWidth="1"/>
    <col min="46" max="46" width="15.5546875" hidden="1" customWidth="1"/>
    <col min="47" max="47" width="4.33203125" hidden="1" customWidth="1"/>
    <col min="48" max="48" width="15.5546875" hidden="1" customWidth="1"/>
    <col min="49" max="49" width="4.33203125" hidden="1" customWidth="1"/>
    <col min="50" max="50" width="15.5546875" hidden="1" customWidth="1"/>
    <col min="51" max="51" width="4.33203125" hidden="1" customWidth="1"/>
    <col min="52" max="52" width="13.44140625" hidden="1" customWidth="1"/>
    <col min="53" max="53" width="4.33203125" hidden="1" customWidth="1"/>
    <col min="54" max="54" width="16" hidden="1" customWidth="1"/>
    <col min="55" max="56" width="15" customWidth="1"/>
    <col min="57" max="57" width="7.77734375" customWidth="1"/>
    <col min="58" max="58" width="5" customWidth="1"/>
    <col min="59" max="59" width="25.77734375" customWidth="1"/>
    <col min="60" max="60" width="12.33203125" customWidth="1"/>
    <col min="61" max="61" width="6.5546875" hidden="1" customWidth="1"/>
    <col min="62" max="62" width="15.109375" hidden="1" customWidth="1"/>
    <col min="63" max="64" width="18" customWidth="1"/>
    <col min="65" max="65" width="22.5546875" customWidth="1"/>
    <col min="66" max="66" width="24.77734375" customWidth="1"/>
    <col min="67" max="67" width="22.5546875" customWidth="1"/>
    <col min="68" max="68" width="37.109375" customWidth="1"/>
    <col min="69" max="69" width="27.88671875" customWidth="1"/>
    <col min="70" max="289" width="10.5546875" customWidth="1"/>
    <col min="290" max="290" width="3.88671875" customWidth="1"/>
    <col min="291" max="291" width="16.21875" customWidth="1"/>
    <col min="292" max="292" width="44" customWidth="1"/>
    <col min="293" max="293" width="34.5546875" customWidth="1"/>
    <col min="294" max="294" width="15" customWidth="1"/>
    <col min="295" max="295" width="29.5546875" customWidth="1"/>
    <col min="296" max="297" width="9.5546875" customWidth="1"/>
    <col min="298" max="298" width="3.88671875" customWidth="1"/>
    <col min="299" max="299" width="13.44140625" customWidth="1"/>
    <col min="300" max="300" width="38.33203125" customWidth="1"/>
    <col min="301" max="302" width="12.88671875" customWidth="1"/>
    <col min="303" max="303" width="13.44140625" customWidth="1"/>
    <col min="304" max="304" width="12.109375" customWidth="1"/>
    <col min="305" max="305" width="13.88671875" customWidth="1"/>
    <col min="306" max="306" width="13.33203125" customWidth="1"/>
    <col min="307" max="307" width="12.109375" customWidth="1"/>
    <col min="308" max="308" width="13.44140625" customWidth="1"/>
    <col min="309" max="310" width="12.6640625" customWidth="1"/>
    <col min="311" max="311" width="14.88671875" customWidth="1"/>
    <col min="312" max="312" width="12.33203125" customWidth="1"/>
    <col min="313" max="313" width="3.77734375" customWidth="1"/>
    <col min="314" max="314" width="15.109375" customWidth="1"/>
    <col min="315" max="315" width="9.88671875" customWidth="1"/>
    <col min="316" max="316" width="52.21875" customWidth="1"/>
    <col min="317" max="317" width="31.77734375" customWidth="1"/>
    <col min="318" max="318" width="20.6640625" customWidth="1"/>
    <col min="319" max="350" width="10.5546875" customWidth="1"/>
  </cols>
  <sheetData>
    <row r="1" spans="1:350" ht="34.200000000000003" customHeight="1" x14ac:dyDescent="0.3">
      <c r="A1" s="298" t="e" vm="1">
        <v>#VALUE!</v>
      </c>
      <c r="B1" s="293"/>
      <c r="C1" s="299" t="s">
        <v>0</v>
      </c>
      <c r="D1" s="298" t="s">
        <v>253</v>
      </c>
      <c r="E1" s="292"/>
      <c r="F1" s="292"/>
      <c r="G1" s="292"/>
      <c r="H1" s="292"/>
      <c r="I1" s="292"/>
      <c r="J1" s="293"/>
      <c r="K1" s="288" t="s">
        <v>2</v>
      </c>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364" t="s">
        <v>3</v>
      </c>
      <c r="BC1" s="365"/>
      <c r="BD1" s="370" t="s">
        <v>254</v>
      </c>
      <c r="BE1" s="295"/>
      <c r="BF1" s="295"/>
      <c r="BG1" s="300"/>
      <c r="BH1" s="339" t="s">
        <v>5</v>
      </c>
      <c r="BI1" s="340"/>
      <c r="BJ1" s="340"/>
      <c r="BK1" s="341"/>
      <c r="BL1" s="101"/>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row>
    <row r="2" spans="1:350" ht="41.4" customHeight="1" x14ac:dyDescent="0.3">
      <c r="A2" s="272"/>
      <c r="B2" s="271"/>
      <c r="C2" s="243"/>
      <c r="D2" s="259"/>
      <c r="E2" s="266"/>
      <c r="F2" s="266"/>
      <c r="G2" s="266"/>
      <c r="H2" s="266"/>
      <c r="I2" s="266"/>
      <c r="J2" s="273"/>
      <c r="K2" s="288" t="s">
        <v>413</v>
      </c>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289"/>
      <c r="BB2" s="366"/>
      <c r="BC2" s="367"/>
      <c r="BD2" s="371"/>
      <c r="BE2" s="372"/>
      <c r="BF2" s="372"/>
      <c r="BG2" s="373"/>
      <c r="BH2" s="357" t="s">
        <v>6</v>
      </c>
      <c r="BI2" s="281"/>
      <c r="BJ2" s="281"/>
      <c r="BK2" s="358"/>
      <c r="BL2" s="101"/>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row>
    <row r="3" spans="1:350" ht="92.4" customHeight="1" thickBot="1" x14ac:dyDescent="0.35">
      <c r="A3" s="259"/>
      <c r="B3" s="273"/>
      <c r="C3" s="4" t="s">
        <v>7</v>
      </c>
      <c r="D3" s="291" t="s">
        <v>255</v>
      </c>
      <c r="E3" s="362"/>
      <c r="F3" s="362"/>
      <c r="G3" s="362"/>
      <c r="H3" s="362"/>
      <c r="I3" s="362"/>
      <c r="J3" s="363"/>
      <c r="K3" s="288" t="s">
        <v>412</v>
      </c>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368"/>
      <c r="BC3" s="369"/>
      <c r="BD3" s="302"/>
      <c r="BE3" s="302"/>
      <c r="BF3" s="302"/>
      <c r="BG3" s="303"/>
      <c r="BH3" s="359"/>
      <c r="BI3" s="360"/>
      <c r="BJ3" s="360"/>
      <c r="BK3" s="361"/>
      <c r="BL3" s="101"/>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row>
    <row r="4" spans="1:350" ht="14.4" x14ac:dyDescent="0.3">
      <c r="A4" s="297" t="s">
        <v>10</v>
      </c>
      <c r="B4" s="292"/>
      <c r="C4" s="292"/>
      <c r="D4" s="292"/>
      <c r="E4" s="293"/>
      <c r="F4" s="315" t="s">
        <v>11</v>
      </c>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264"/>
      <c r="AH4" s="264"/>
      <c r="AI4" s="264"/>
      <c r="AJ4" s="264"/>
      <c r="AK4" s="264"/>
      <c r="AL4" s="264"/>
      <c r="AM4" s="264"/>
      <c r="AN4" s="264"/>
      <c r="AO4" s="264"/>
      <c r="AP4" s="264"/>
      <c r="AQ4" s="264"/>
      <c r="AR4" s="264"/>
      <c r="AS4" s="264"/>
      <c r="AT4" s="264"/>
      <c r="AU4" s="264"/>
      <c r="AV4" s="264"/>
      <c r="AW4" s="264"/>
      <c r="AX4" s="264"/>
      <c r="AY4" s="264"/>
      <c r="AZ4" s="264"/>
      <c r="BA4" s="264"/>
      <c r="BB4" s="264"/>
      <c r="BC4" s="264"/>
      <c r="BD4" s="264"/>
      <c r="BE4" s="264"/>
      <c r="BF4" s="264"/>
      <c r="BG4" s="264"/>
      <c r="BH4" s="264"/>
      <c r="BI4" s="264"/>
      <c r="BJ4" s="264"/>
      <c r="BK4" s="264"/>
      <c r="BL4" s="316"/>
      <c r="BM4" s="315" t="s">
        <v>12</v>
      </c>
      <c r="BN4" s="264"/>
      <c r="BO4" s="264"/>
      <c r="BP4" s="264"/>
      <c r="BQ4" s="264"/>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row>
    <row r="5" spans="1:350" ht="16.8" customHeight="1" x14ac:dyDescent="0.3">
      <c r="A5" s="259"/>
      <c r="B5" s="266"/>
      <c r="C5" s="266"/>
      <c r="D5" s="266"/>
      <c r="E5" s="273"/>
      <c r="F5" s="344" t="s">
        <v>13</v>
      </c>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4"/>
      <c r="AK5" s="315" t="s">
        <v>14</v>
      </c>
      <c r="AL5" s="264"/>
      <c r="AM5" s="264"/>
      <c r="AN5" s="264"/>
      <c r="AO5" s="264"/>
      <c r="AP5" s="264"/>
      <c r="AQ5" s="264"/>
      <c r="AR5" s="264"/>
      <c r="AS5" s="264"/>
      <c r="AT5" s="264"/>
      <c r="AU5" s="264"/>
      <c r="AV5" s="264"/>
      <c r="AW5" s="264"/>
      <c r="AX5" s="264"/>
      <c r="AY5" s="264"/>
      <c r="AZ5" s="264"/>
      <c r="BA5" s="264"/>
      <c r="BB5" s="264"/>
      <c r="BC5" s="264"/>
      <c r="BD5" s="264"/>
      <c r="BE5" s="264"/>
      <c r="BF5" s="264"/>
      <c r="BG5" s="264"/>
      <c r="BH5" s="264"/>
      <c r="BI5" s="264"/>
      <c r="BJ5" s="264"/>
      <c r="BK5" s="264"/>
      <c r="BL5" s="316"/>
      <c r="BM5" s="342"/>
      <c r="BN5" s="343"/>
      <c r="BO5" s="343"/>
      <c r="BP5" s="343"/>
      <c r="BQ5" s="343"/>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t="s">
        <v>15</v>
      </c>
      <c r="MD5" s="2"/>
      <c r="ME5" s="286" t="s">
        <v>16</v>
      </c>
      <c r="MF5" s="287"/>
      <c r="MG5" s="287"/>
      <c r="MH5" s="287"/>
      <c r="MI5" s="287"/>
      <c r="MJ5" s="287"/>
      <c r="MK5" s="6" t="s">
        <v>17</v>
      </c>
      <c r="ML5" s="6" t="s">
        <v>18</v>
      </c>
    </row>
    <row r="6" spans="1:350" ht="33.6" customHeight="1" x14ac:dyDescent="0.3">
      <c r="A6" s="267" t="s">
        <v>19</v>
      </c>
      <c r="B6" s="267" t="s">
        <v>20</v>
      </c>
      <c r="C6" s="267" t="s">
        <v>21</v>
      </c>
      <c r="D6" s="267" t="s">
        <v>22</v>
      </c>
      <c r="E6" s="267" t="s">
        <v>23</v>
      </c>
      <c r="F6" s="263" t="s">
        <v>24</v>
      </c>
      <c r="G6" s="233"/>
      <c r="H6" s="233"/>
      <c r="I6" s="233"/>
      <c r="J6" s="234"/>
      <c r="K6" s="263" t="s">
        <v>25</v>
      </c>
      <c r="L6" s="234"/>
      <c r="M6" s="263" t="s">
        <v>26</v>
      </c>
      <c r="N6" s="233"/>
      <c r="O6" s="233"/>
      <c r="P6" s="233"/>
      <c r="Q6" s="233"/>
      <c r="R6" s="233"/>
      <c r="S6" s="233"/>
      <c r="T6" s="233"/>
      <c r="U6" s="233"/>
      <c r="V6" s="233"/>
      <c r="W6" s="233"/>
      <c r="X6" s="233"/>
      <c r="Y6" s="233"/>
      <c r="Z6" s="233"/>
      <c r="AA6" s="233"/>
      <c r="AB6" s="233"/>
      <c r="AC6" s="233"/>
      <c r="AD6" s="233"/>
      <c r="AE6" s="233"/>
      <c r="AF6" s="234"/>
      <c r="AG6" s="263" t="s">
        <v>25</v>
      </c>
      <c r="AH6" s="234"/>
      <c r="AI6" s="310" t="s">
        <v>27</v>
      </c>
      <c r="AJ6" s="293"/>
      <c r="AK6" s="267" t="s">
        <v>28</v>
      </c>
      <c r="AL6" s="262" t="s">
        <v>29</v>
      </c>
      <c r="AM6" s="233"/>
      <c r="AN6" s="233"/>
      <c r="AO6" s="233"/>
      <c r="AP6" s="233"/>
      <c r="AQ6" s="233"/>
      <c r="AR6" s="233"/>
      <c r="AS6" s="233"/>
      <c r="AT6" s="233"/>
      <c r="AU6" s="233"/>
      <c r="AV6" s="233"/>
      <c r="AW6" s="233"/>
      <c r="AX6" s="233"/>
      <c r="AY6" s="234"/>
      <c r="AZ6" s="350" t="s">
        <v>30</v>
      </c>
      <c r="BA6" s="293"/>
      <c r="BB6" s="351" t="s">
        <v>31</v>
      </c>
      <c r="BC6" s="293"/>
      <c r="BD6" s="351" t="s">
        <v>32</v>
      </c>
      <c r="BE6" s="293"/>
      <c r="BF6" s="351" t="s">
        <v>24</v>
      </c>
      <c r="BG6" s="352"/>
      <c r="BH6" s="267" t="s">
        <v>26</v>
      </c>
      <c r="BI6" s="310" t="s">
        <v>33</v>
      </c>
      <c r="BJ6" s="293"/>
      <c r="BK6" s="267" t="s">
        <v>139</v>
      </c>
      <c r="BL6" s="323" t="s">
        <v>280</v>
      </c>
      <c r="BM6" s="326" t="s">
        <v>34</v>
      </c>
      <c r="BN6" s="326" t="s">
        <v>35</v>
      </c>
      <c r="BO6" s="326" t="s">
        <v>36</v>
      </c>
      <c r="BP6" s="345" t="s">
        <v>37</v>
      </c>
      <c r="BQ6" s="345" t="s">
        <v>38</v>
      </c>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6" t="s">
        <v>39</v>
      </c>
      <c r="MD6" s="2"/>
      <c r="ME6" s="2" t="s">
        <v>40</v>
      </c>
      <c r="MF6" s="2" t="s">
        <v>41</v>
      </c>
      <c r="MG6" s="2" t="s">
        <v>42</v>
      </c>
      <c r="MH6" s="2" t="s">
        <v>43</v>
      </c>
      <c r="MI6" s="2" t="s">
        <v>44</v>
      </c>
      <c r="MJ6" s="2" t="s">
        <v>45</v>
      </c>
      <c r="MK6" s="6" t="s">
        <v>46</v>
      </c>
      <c r="ML6" s="2"/>
    </row>
    <row r="7" spans="1:350" ht="14.4" x14ac:dyDescent="0.3">
      <c r="A7" s="225"/>
      <c r="B7" s="225"/>
      <c r="C7" s="225"/>
      <c r="D7" s="225"/>
      <c r="E7" s="225"/>
      <c r="F7" s="7">
        <v>1</v>
      </c>
      <c r="G7" s="7">
        <v>2</v>
      </c>
      <c r="H7" s="7">
        <v>3</v>
      </c>
      <c r="I7" s="7">
        <v>4</v>
      </c>
      <c r="J7" s="7">
        <v>5</v>
      </c>
      <c r="K7" s="267" t="s">
        <v>47</v>
      </c>
      <c r="L7" s="268" t="s">
        <v>48</v>
      </c>
      <c r="M7" s="8">
        <v>1</v>
      </c>
      <c r="N7" s="8">
        <v>2</v>
      </c>
      <c r="O7" s="8">
        <v>3</v>
      </c>
      <c r="P7" s="8">
        <v>4</v>
      </c>
      <c r="Q7" s="8">
        <v>5</v>
      </c>
      <c r="R7" s="8">
        <v>6</v>
      </c>
      <c r="S7" s="8">
        <v>7</v>
      </c>
      <c r="T7" s="8">
        <v>8</v>
      </c>
      <c r="U7" s="8">
        <v>9</v>
      </c>
      <c r="V7" s="8">
        <v>10</v>
      </c>
      <c r="W7" s="8">
        <v>11</v>
      </c>
      <c r="X7" s="8">
        <v>12</v>
      </c>
      <c r="Y7" s="8">
        <v>13</v>
      </c>
      <c r="Z7" s="8">
        <v>14</v>
      </c>
      <c r="AA7" s="8">
        <v>15</v>
      </c>
      <c r="AB7" s="8">
        <v>16</v>
      </c>
      <c r="AC7" s="8">
        <v>17</v>
      </c>
      <c r="AD7" s="8">
        <v>18</v>
      </c>
      <c r="AE7" s="8">
        <v>19</v>
      </c>
      <c r="AF7" s="269" t="s">
        <v>49</v>
      </c>
      <c r="AG7" s="267" t="s">
        <v>47</v>
      </c>
      <c r="AH7" s="268" t="s">
        <v>48</v>
      </c>
      <c r="AI7" s="272"/>
      <c r="AJ7" s="271"/>
      <c r="AK7" s="225"/>
      <c r="AL7" s="262" t="s">
        <v>50</v>
      </c>
      <c r="AM7" s="234"/>
      <c r="AN7" s="262" t="s">
        <v>51</v>
      </c>
      <c r="AO7" s="234"/>
      <c r="AP7" s="262" t="s">
        <v>53</v>
      </c>
      <c r="AQ7" s="234"/>
      <c r="AR7" s="262" t="s">
        <v>54</v>
      </c>
      <c r="AS7" s="234"/>
      <c r="AT7" s="262" t="s">
        <v>55</v>
      </c>
      <c r="AU7" s="234"/>
      <c r="AV7" s="262" t="s">
        <v>56</v>
      </c>
      <c r="AW7" s="234"/>
      <c r="AX7" s="262" t="s">
        <v>131</v>
      </c>
      <c r="AY7" s="234"/>
      <c r="AZ7" s="272"/>
      <c r="BA7" s="271"/>
      <c r="BB7" s="272"/>
      <c r="BC7" s="271"/>
      <c r="BD7" s="272"/>
      <c r="BE7" s="271"/>
      <c r="BF7" s="276"/>
      <c r="BG7" s="277"/>
      <c r="BH7" s="225"/>
      <c r="BI7" s="272"/>
      <c r="BJ7" s="271"/>
      <c r="BK7" s="348"/>
      <c r="BL7" s="323"/>
      <c r="BM7" s="327"/>
      <c r="BN7" s="327"/>
      <c r="BO7" s="327"/>
      <c r="BP7" s="346"/>
      <c r="BQ7" s="346"/>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6"/>
      <c r="MD7" s="2"/>
      <c r="ME7" s="2"/>
      <c r="MF7" s="2"/>
      <c r="MG7" s="2"/>
      <c r="MH7" s="2"/>
      <c r="MI7" s="2"/>
      <c r="MJ7" s="2"/>
      <c r="MK7" s="6"/>
      <c r="ML7" s="2"/>
    </row>
    <row r="8" spans="1:350" ht="32.4" customHeight="1" x14ac:dyDescent="0.3">
      <c r="A8" s="243"/>
      <c r="B8" s="243"/>
      <c r="C8" s="243"/>
      <c r="D8" s="243"/>
      <c r="E8" s="243"/>
      <c r="F8" s="9" t="s">
        <v>57</v>
      </c>
      <c r="G8" s="9" t="s">
        <v>58</v>
      </c>
      <c r="H8" s="9" t="s">
        <v>59</v>
      </c>
      <c r="I8" s="9" t="s">
        <v>60</v>
      </c>
      <c r="J8" s="9" t="s">
        <v>61</v>
      </c>
      <c r="K8" s="243"/>
      <c r="L8" s="243"/>
      <c r="M8" s="9" t="s">
        <v>62</v>
      </c>
      <c r="N8" s="10" t="s">
        <v>63</v>
      </c>
      <c r="O8" s="9" t="s">
        <v>64</v>
      </c>
      <c r="P8" s="9" t="s">
        <v>65</v>
      </c>
      <c r="Q8" s="9" t="s">
        <v>66</v>
      </c>
      <c r="R8" s="9" t="s">
        <v>67</v>
      </c>
      <c r="S8" s="9" t="s">
        <v>68</v>
      </c>
      <c r="T8" s="9" t="s">
        <v>69</v>
      </c>
      <c r="U8" s="9" t="s">
        <v>70</v>
      </c>
      <c r="V8" s="9" t="s">
        <v>71</v>
      </c>
      <c r="W8" s="9" t="s">
        <v>72</v>
      </c>
      <c r="X8" s="9" t="s">
        <v>73</v>
      </c>
      <c r="Y8" s="9" t="s">
        <v>74</v>
      </c>
      <c r="Z8" s="9" t="s">
        <v>75</v>
      </c>
      <c r="AA8" s="9" t="s">
        <v>76</v>
      </c>
      <c r="AB8" s="9" t="s">
        <v>77</v>
      </c>
      <c r="AC8" s="9" t="s">
        <v>78</v>
      </c>
      <c r="AD8" s="9" t="s">
        <v>79</v>
      </c>
      <c r="AE8" s="9" t="s">
        <v>80</v>
      </c>
      <c r="AF8" s="243"/>
      <c r="AG8" s="243"/>
      <c r="AH8" s="243"/>
      <c r="AI8" s="259"/>
      <c r="AJ8" s="273"/>
      <c r="AK8" s="243"/>
      <c r="AL8" s="263" t="s">
        <v>40</v>
      </c>
      <c r="AM8" s="234"/>
      <c r="AN8" s="263" t="s">
        <v>81</v>
      </c>
      <c r="AO8" s="234"/>
      <c r="AP8" s="263" t="s">
        <v>41</v>
      </c>
      <c r="AQ8" s="234"/>
      <c r="AR8" s="263" t="s">
        <v>82</v>
      </c>
      <c r="AS8" s="234"/>
      <c r="AT8" s="263" t="s">
        <v>83</v>
      </c>
      <c r="AU8" s="234"/>
      <c r="AV8" s="263" t="s">
        <v>84</v>
      </c>
      <c r="AW8" s="234"/>
      <c r="AX8" s="263" t="s">
        <v>85</v>
      </c>
      <c r="AY8" s="234"/>
      <c r="AZ8" s="259"/>
      <c r="BA8" s="273"/>
      <c r="BB8" s="259"/>
      <c r="BC8" s="273"/>
      <c r="BD8" s="272"/>
      <c r="BE8" s="271"/>
      <c r="BF8" s="278"/>
      <c r="BG8" s="279"/>
      <c r="BH8" s="243"/>
      <c r="BI8" s="259"/>
      <c r="BJ8" s="273"/>
      <c r="BK8" s="349"/>
      <c r="BL8" s="323"/>
      <c r="BM8" s="328"/>
      <c r="BN8" s="328"/>
      <c r="BO8" s="328"/>
      <c r="BP8" s="347"/>
      <c r="BQ8" s="347"/>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11"/>
      <c r="MA8" s="11"/>
      <c r="MB8" s="11"/>
      <c r="MC8" s="6" t="s">
        <v>86</v>
      </c>
      <c r="MD8" s="11"/>
      <c r="ME8" s="2" t="s">
        <v>87</v>
      </c>
      <c r="MF8" s="11" t="s">
        <v>88</v>
      </c>
      <c r="MG8" s="11" t="s">
        <v>89</v>
      </c>
      <c r="MH8" s="11" t="s">
        <v>90</v>
      </c>
      <c r="MI8" s="11" t="s">
        <v>91</v>
      </c>
      <c r="MJ8" s="11" t="s">
        <v>92</v>
      </c>
      <c r="MK8" s="11"/>
      <c r="ML8" s="11"/>
    </row>
    <row r="9" spans="1:350" ht="86.4" x14ac:dyDescent="0.3">
      <c r="A9" s="242">
        <v>1</v>
      </c>
      <c r="B9" s="13" t="s">
        <v>256</v>
      </c>
      <c r="C9" s="338" t="s">
        <v>269</v>
      </c>
      <c r="D9" s="242" t="s">
        <v>93</v>
      </c>
      <c r="E9" s="261" t="s">
        <v>244</v>
      </c>
      <c r="F9" s="242"/>
      <c r="G9" s="242" t="s">
        <v>46</v>
      </c>
      <c r="H9" s="242"/>
      <c r="I9" s="242"/>
      <c r="J9" s="242"/>
      <c r="K9" s="333">
        <f>IF(J9="X",5,IF(I9="X",4,IF(H9="X",3,IF(G9="X",2,IF(F9="X",1,0)))))</f>
        <v>2</v>
      </c>
      <c r="L9" s="236" t="str">
        <f>IF(K9=1,"RARA VEZ",IF(K9=2,"IMPROBABLE",IF(K9=3,"POSIBLE",IF(K9=4,"PROBABLE",IF(K9=5,"CASI SIEMPRE",FALSE)))))</f>
        <v>IMPROBABLE</v>
      </c>
      <c r="M9" s="242" t="s">
        <v>46</v>
      </c>
      <c r="N9" s="242" t="s">
        <v>46</v>
      </c>
      <c r="O9" s="242" t="s">
        <v>46</v>
      </c>
      <c r="P9" s="242" t="s">
        <v>46</v>
      </c>
      <c r="Q9" s="242" t="s">
        <v>46</v>
      </c>
      <c r="R9" s="242"/>
      <c r="S9" s="242" t="s">
        <v>46</v>
      </c>
      <c r="T9" s="242"/>
      <c r="U9" s="242"/>
      <c r="V9" s="242" t="s">
        <v>46</v>
      </c>
      <c r="W9" s="242" t="s">
        <v>46</v>
      </c>
      <c r="X9" s="242" t="s">
        <v>46</v>
      </c>
      <c r="Y9" s="242" t="s">
        <v>46</v>
      </c>
      <c r="Z9" s="242"/>
      <c r="AA9" s="242" t="s">
        <v>46</v>
      </c>
      <c r="AB9" s="242"/>
      <c r="AC9" s="242"/>
      <c r="AD9" s="242"/>
      <c r="AE9" s="242"/>
      <c r="AF9" s="248">
        <f>COUNTIF(M9:AD9,"X")</f>
        <v>11</v>
      </c>
      <c r="AG9" s="248" t="str">
        <f>IF(AF9=0,"",(IF(AF9&gt;=12,"5",IF(AF9&gt;=6,"4",IF(AF9&lt;=5,"3","")))))</f>
        <v>4</v>
      </c>
      <c r="AH9" s="236" t="str">
        <f>IF(AG9=0,"",(IF(AG9="5","CATASTRÓFICO",IF(AG9="3","MODERADO",IF(AG9="4","MAYOR","")))))</f>
        <v>MAYOR</v>
      </c>
      <c r="AI9" s="249">
        <f>+(AG9*K9)</f>
        <v>8</v>
      </c>
      <c r="AJ9" s="332" t="str">
        <f>IF(AI9=0,"",IF(AI9="MAYOR","EXTREMO",IF(AH9="CASI SIEMPRE","EXTREMO",IF(AH9="CATASTRÓFICO","EXTREMO",IF(AI9="12M","EXTREMO",IF(AI9=4,"ALTO",IF(AI9=8,"ALTO",IF(AI9=9,"ALTO",IF(AI9=6,"MODERADO",IF(AI9=3,"MODERADO",IF(AI9=12,IF(AH9="MODERADO","ALTO","EXTREMO"),"EXTREMO")))))))))))</f>
        <v>ALTO</v>
      </c>
      <c r="AK9" s="335" t="s">
        <v>273</v>
      </c>
      <c r="AL9" s="20" t="s">
        <v>87</v>
      </c>
      <c r="AM9" s="21">
        <f t="shared" ref="AM9:AM14" si="0">IF(ISBLANK(AL9),"",IF(AL9="Asignado",15,"0"))</f>
        <v>15</v>
      </c>
      <c r="AN9" s="20" t="s">
        <v>94</v>
      </c>
      <c r="AO9" s="21">
        <f t="shared" ref="AO9:AO14" si="1">IF(ISBLANK(AN9),"",IF(AN9="Adecuado",15,"0"))</f>
        <v>15</v>
      </c>
      <c r="AP9" s="20" t="s">
        <v>88</v>
      </c>
      <c r="AQ9" s="21">
        <f t="shared" ref="AQ9:AQ14" si="2">IF(ISBLANK(AP9),"",IF(AP9="Oportuna",15,"0"))</f>
        <v>15</v>
      </c>
      <c r="AR9" s="20" t="s">
        <v>98</v>
      </c>
      <c r="AS9" s="21">
        <f t="shared" ref="AS9:AS14" si="3">IF(ISBLANK(AR9),"",IF(AR9="Prevenir",15,IF(AR9="Detectar",10,"0")))</f>
        <v>10</v>
      </c>
      <c r="AT9" s="20" t="s">
        <v>90</v>
      </c>
      <c r="AU9" s="21">
        <f t="shared" ref="AU9:AU14" si="4">IF(ISBLANK(AT9),"",IF(AT9="Confiable",15,"0"))</f>
        <v>15</v>
      </c>
      <c r="AV9" s="20" t="s">
        <v>92</v>
      </c>
      <c r="AW9" s="21">
        <f t="shared" ref="AW9:AW14" si="5">IF(ISBLANK(AV9),"",IF(AV9="Completa",10,IF(AV9="Incompleta",5,"0")))</f>
        <v>10</v>
      </c>
      <c r="AX9" s="22" t="s">
        <v>91</v>
      </c>
      <c r="AY9" s="21">
        <f t="shared" ref="AY9:AY14" si="6">IF(ISBLANK(AX9),"",IF(AX9="Se Investigan y Resuelven Oportunamente",15,"0"))</f>
        <v>15</v>
      </c>
      <c r="AZ9" s="23" t="str">
        <f t="shared" ref="AZ9:AZ14" si="7">IF(BA9&lt;86,"Débil",(IF(BA9&gt;=96,"Fuerte","Moderado")))</f>
        <v>Moderado</v>
      </c>
      <c r="BA9" s="23">
        <f t="shared" ref="BA9:BA14" si="8">SUM(AY9,AW9,AU9,AS9,AQ9,AO9,AM9)</f>
        <v>95</v>
      </c>
      <c r="BB9" s="139" t="s">
        <v>39</v>
      </c>
      <c r="BC9" s="23" t="str">
        <f t="shared" ref="BC9:BC14" si="9">IF(ISBLANK(BB9),"",(IF(BB9="El control
no se ejecuta por parte del
responsable","Débil",(IF(BB9="El control se ejecuta de manera consistente por parte del responsable","Fuerte","Moderado")))))</f>
        <v>Fuerte</v>
      </c>
      <c r="BD9" s="24" t="str">
        <f t="shared" ref="BD9:BD14" si="10">IF(AZ9="","",(IF(BC9="Débil","Débil",IF(BC9="Moderado","Moderado",IF(AZ9="Débil","Débil","Fuerte")))))</f>
        <v>Fuerte</v>
      </c>
      <c r="BE9" s="24">
        <f t="shared" ref="BE9:BE14" si="11">IF(BD9="","",(IF(BD9="Fuerte",2,IF(BD9="Moderado",1,0))))</f>
        <v>2</v>
      </c>
      <c r="BF9" s="246">
        <f>IF(BG9="CASI SIEMPRE",5,IF(BG9="PROBABLE",4,IF(BG9="POSIBLE",3,IF(BG9="IMPROBABLE",2,IF(BG9="RARA VEZ",1,0)))))</f>
        <v>1</v>
      </c>
      <c r="BG9" s="236" t="str" cm="1">
        <f t="array" ref="BG9">IF(BE9=2,IF(L9="CASI SIEMPRE","POSIBLE",IF(L9="PROBABLE","IMPROBABLE","RARA VEZ")),IF(BE9=1,IF(L9="CASI SEGURO","PROBABLE",IF(L9="PROBABLE","POSIBLE",IF(L9="POSIBLE","IMPROBABLE","RARA VEZ"))),IF(BE9:BE10=0,L9,0)))</f>
        <v>RARA VEZ</v>
      </c>
      <c r="BH9" s="236" t="str">
        <f>AH9</f>
        <v>MAYOR</v>
      </c>
      <c r="BI9" s="238">
        <f>AVERAGE(BE9:BE10)</f>
        <v>2</v>
      </c>
      <c r="BJ9" s="240" t="str">
        <f>IF(BI9=0,"",IF(BG9="CASI SIEMPRE","EXTREMO",IF(BH9="CATASTRÓFICO","EXTREMO",IF(BI9="12M","EXTREMO",IF(BI9="12A","ALTO",IF(BI9=4,"ALTO",IF(BI9=8,"ALTO",IF(BI9=9,"ALTO",IF(BI9=6,"MODERADO",IF(BI9=3,"MODERADO","EXTREMO"))))))))))</f>
        <v>EXTREMO</v>
      </c>
      <c r="BK9" s="353" t="s">
        <v>417</v>
      </c>
      <c r="BL9" s="355" t="s">
        <v>419</v>
      </c>
      <c r="BM9" s="63">
        <v>0</v>
      </c>
      <c r="BN9" s="65">
        <v>1</v>
      </c>
      <c r="BO9" s="63">
        <v>0</v>
      </c>
      <c r="BP9" s="64"/>
      <c r="BQ9" s="55"/>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t="s">
        <v>95</v>
      </c>
      <c r="MD9" s="6"/>
      <c r="ME9" s="11" t="s">
        <v>96</v>
      </c>
      <c r="MF9" s="6" t="s">
        <v>97</v>
      </c>
      <c r="MG9" s="6" t="s">
        <v>98</v>
      </c>
      <c r="MH9" s="6" t="s">
        <v>99</v>
      </c>
      <c r="MI9" s="6" t="s">
        <v>100</v>
      </c>
      <c r="MJ9" s="6" t="s">
        <v>101</v>
      </c>
      <c r="MK9" s="6"/>
      <c r="ML9" s="6"/>
    </row>
    <row r="10" spans="1:350" ht="133.80000000000001" customHeight="1" x14ac:dyDescent="0.3">
      <c r="A10" s="243"/>
      <c r="B10" s="13" t="s">
        <v>272</v>
      </c>
      <c r="C10" s="254"/>
      <c r="D10" s="255"/>
      <c r="E10" s="255"/>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336"/>
      <c r="AL10" s="20" t="s">
        <v>87</v>
      </c>
      <c r="AM10" s="21">
        <f t="shared" si="0"/>
        <v>15</v>
      </c>
      <c r="AN10" s="20" t="s">
        <v>94</v>
      </c>
      <c r="AO10" s="21">
        <f t="shared" si="1"/>
        <v>15</v>
      </c>
      <c r="AP10" s="20" t="s">
        <v>88</v>
      </c>
      <c r="AQ10" s="21">
        <f t="shared" si="2"/>
        <v>15</v>
      </c>
      <c r="AR10" s="20" t="s">
        <v>89</v>
      </c>
      <c r="AS10" s="21">
        <f t="shared" si="3"/>
        <v>15</v>
      </c>
      <c r="AT10" s="20" t="s">
        <v>90</v>
      </c>
      <c r="AU10" s="21">
        <f t="shared" si="4"/>
        <v>15</v>
      </c>
      <c r="AV10" s="20" t="s">
        <v>92</v>
      </c>
      <c r="AW10" s="21">
        <f t="shared" si="5"/>
        <v>10</v>
      </c>
      <c r="AX10" s="22" t="s">
        <v>91</v>
      </c>
      <c r="AY10" s="21">
        <f t="shared" si="6"/>
        <v>15</v>
      </c>
      <c r="AZ10" s="23" t="str">
        <f t="shared" si="7"/>
        <v>Fuerte</v>
      </c>
      <c r="BA10" s="23">
        <f t="shared" si="8"/>
        <v>100</v>
      </c>
      <c r="BB10" s="139" t="s">
        <v>39</v>
      </c>
      <c r="BC10" s="23" t="str">
        <f t="shared" si="9"/>
        <v>Fuerte</v>
      </c>
      <c r="BD10" s="24" t="str">
        <f t="shared" si="10"/>
        <v>Fuerte</v>
      </c>
      <c r="BE10" s="24">
        <f t="shared" si="11"/>
        <v>2</v>
      </c>
      <c r="BF10" s="247"/>
      <c r="BG10" s="243"/>
      <c r="BH10" s="243"/>
      <c r="BI10" s="243"/>
      <c r="BJ10" s="334"/>
      <c r="BK10" s="354"/>
      <c r="BL10" s="356"/>
      <c r="BM10" s="63">
        <v>0</v>
      </c>
      <c r="BN10" s="63">
        <v>0</v>
      </c>
      <c r="BO10" s="63">
        <v>0</v>
      </c>
      <c r="BP10" s="64"/>
      <c r="BQ10" s="55"/>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c r="LW10" s="6"/>
      <c r="LX10" s="6"/>
      <c r="LY10" s="6"/>
      <c r="LZ10" s="6"/>
      <c r="MA10" s="6"/>
      <c r="MB10" s="6"/>
      <c r="MC10" s="6"/>
      <c r="MD10" s="6"/>
      <c r="ME10" s="6" t="s">
        <v>94</v>
      </c>
      <c r="MF10" s="6"/>
      <c r="MG10" s="6" t="s">
        <v>102</v>
      </c>
      <c r="MH10" s="6"/>
      <c r="MI10" s="6"/>
      <c r="MJ10" s="6" t="s">
        <v>103</v>
      </c>
      <c r="MK10" s="6"/>
      <c r="ML10" s="6"/>
    </row>
    <row r="11" spans="1:350" ht="120.6" customHeight="1" x14ac:dyDescent="0.3">
      <c r="A11" s="124">
        <v>2</v>
      </c>
      <c r="B11" s="13" t="s">
        <v>257</v>
      </c>
      <c r="C11" s="147" t="s">
        <v>270</v>
      </c>
      <c r="D11" s="20" t="s">
        <v>93</v>
      </c>
      <c r="E11" s="81" t="s">
        <v>244</v>
      </c>
      <c r="F11" s="20"/>
      <c r="G11" s="20" t="s">
        <v>46</v>
      </c>
      <c r="H11" s="20"/>
      <c r="I11" s="20"/>
      <c r="J11" s="20"/>
      <c r="K11" s="22">
        <f>IF(J11="X",5,IF(I11="X",4,IF(H11="X",3,IF(G11="X",2,IF(F11="X",1,0)))))</f>
        <v>2</v>
      </c>
      <c r="L11" s="102" t="str">
        <f>IF(K11=1,"RARA VEZ",IF(K11=2,"IMPROBABLE",IF(K11=3,"POSIBLE",IF(K11=4,"PROBABLE",IF(K11=5,"CASI SIEMPRE",FALSE)))))</f>
        <v>IMPROBABLE</v>
      </c>
      <c r="M11" s="20" t="s">
        <v>46</v>
      </c>
      <c r="N11" s="20" t="s">
        <v>46</v>
      </c>
      <c r="O11" s="20" t="s">
        <v>46</v>
      </c>
      <c r="P11" s="20" t="s">
        <v>46</v>
      </c>
      <c r="Q11" s="20" t="s">
        <v>46</v>
      </c>
      <c r="R11" s="20"/>
      <c r="S11" s="20" t="s">
        <v>46</v>
      </c>
      <c r="T11" s="20"/>
      <c r="U11" s="20"/>
      <c r="V11" s="20" t="s">
        <v>46</v>
      </c>
      <c r="W11" s="20" t="s">
        <v>46</v>
      </c>
      <c r="X11" s="20" t="s">
        <v>46</v>
      </c>
      <c r="Y11" s="20" t="s">
        <v>46</v>
      </c>
      <c r="Z11" s="20"/>
      <c r="AA11" s="20" t="s">
        <v>46</v>
      </c>
      <c r="AB11" s="20"/>
      <c r="AC11" s="20"/>
      <c r="AD11" s="20"/>
      <c r="AE11" s="20"/>
      <c r="AF11" s="103">
        <f>COUNTIF(L11:AD11,"X")</f>
        <v>11</v>
      </c>
      <c r="AG11" s="103" t="str">
        <f>IF(AF11=0,"",(IF(AF11&gt;=12,"5",IF(AF11&gt;=6,"4",IF(AF11&lt;=5,"3","")))))</f>
        <v>4</v>
      </c>
      <c r="AH11" s="15" t="str">
        <f>IF(AG11=0,"",(IF(AG11="5","CATASTRÓFICO",IF(AG11="3","MODERADO",IF(AG11="4","MAYOR","")))))</f>
        <v>MAYOR</v>
      </c>
      <c r="AI11" s="104">
        <f>+(AG11*K11)</f>
        <v>8</v>
      </c>
      <c r="AJ11" s="18" t="str">
        <f>IF(AI11=0,"",IF(AI11="MAYOR","EXTREMO",IF(AH11="CASI SIEMPRE","EXTREMO",IF(AH11="CATASTRÓFICO","EXTREMO",IF(AI11="12M","EXTREMO",IF(AI11=4,"ALTO",IF(AI11=8,"ALTO",IF(AI11=9,"ALTO",IF(AI11=6,"MODERADO",IF(AI11=3,"MODERADO",IF(AI11=12,IF(AH11="MODERADO","ALTO","EXTREMO"),"EXTREMO")))))))))))</f>
        <v>ALTO</v>
      </c>
      <c r="AK11" s="150" t="s">
        <v>418</v>
      </c>
      <c r="AL11" s="20" t="s">
        <v>87</v>
      </c>
      <c r="AM11" s="21">
        <f t="shared" si="0"/>
        <v>15</v>
      </c>
      <c r="AN11" s="20" t="s">
        <v>94</v>
      </c>
      <c r="AO11" s="21">
        <f t="shared" si="1"/>
        <v>15</v>
      </c>
      <c r="AP11" s="20" t="s">
        <v>88</v>
      </c>
      <c r="AQ11" s="21">
        <f t="shared" si="2"/>
        <v>15</v>
      </c>
      <c r="AR11" s="20" t="s">
        <v>89</v>
      </c>
      <c r="AS11" s="21">
        <f t="shared" si="3"/>
        <v>15</v>
      </c>
      <c r="AT11" s="20" t="s">
        <v>90</v>
      </c>
      <c r="AU11" s="21">
        <f t="shared" si="4"/>
        <v>15</v>
      </c>
      <c r="AV11" s="20" t="s">
        <v>92</v>
      </c>
      <c r="AW11" s="21">
        <f t="shared" si="5"/>
        <v>10</v>
      </c>
      <c r="AX11" s="22" t="s">
        <v>91</v>
      </c>
      <c r="AY11" s="21">
        <f t="shared" si="6"/>
        <v>15</v>
      </c>
      <c r="AZ11" s="23" t="str">
        <f t="shared" si="7"/>
        <v>Fuerte</v>
      </c>
      <c r="BA11" s="23">
        <f t="shared" si="8"/>
        <v>100</v>
      </c>
      <c r="BB11" s="139" t="s">
        <v>39</v>
      </c>
      <c r="BC11" s="23" t="str">
        <f t="shared" si="9"/>
        <v>Fuerte</v>
      </c>
      <c r="BD11" s="24" t="str">
        <f t="shared" si="10"/>
        <v>Fuerte</v>
      </c>
      <c r="BE11" s="24">
        <f t="shared" si="11"/>
        <v>2</v>
      </c>
      <c r="BF11" s="25">
        <f>IF(BG11="CASI SIEMPRE",5,IF(BG11="PROBABLE",4,IF(BG11="POSIBLE",3,IF(BG11="IMPROBABLE",2,IF(BG11="RARA VEZ",1,0)))))</f>
        <v>1</v>
      </c>
      <c r="BG11" s="15" t="str" cm="1">
        <f t="array" ref="BG11">IF(BE11=2,IF(L11="CASI SIEMPRE","POSIBLE",IF(L11="PROBABLE","IMPROBABLE","RARA VEZ")),IF(BE11=1,IF(L11="CASI SEGURO","PROBABLE",IF(L11="PROBABLE","POSIBLE",IF(L11="POSIBLE","IMPROBABLE","RARA VEZ"))),IF(BE11:BE11=0,L11,0)))</f>
        <v>RARA VEZ</v>
      </c>
      <c r="BH11" s="15" t="str">
        <f>AH11</f>
        <v>MAYOR</v>
      </c>
      <c r="BI11" s="123">
        <f>AVERAGE(BE11:BE11)</f>
        <v>2</v>
      </c>
      <c r="BJ11" s="122" t="str">
        <f>IF(BI11=0,"",IF(BG11="CASI SIEMPRE","EXTREMO",IF(BH11="CATASTRÓFICO","EXTREMO",IF(BI11="12M","EXTREMO",IF(BI11="12A","ALTO",IF(BI11=4,"ALTO",IF(BI11=8,"ALTO",IF(BI11=9,"ALTO",IF(BI11=6,"MODERADO",IF(BI11=3,"MODERADO","EXTREMO"))))))))))</f>
        <v>EXTREMO</v>
      </c>
      <c r="BK11" s="152" t="s">
        <v>416</v>
      </c>
      <c r="BL11" s="151" t="s">
        <v>419</v>
      </c>
      <c r="BM11" s="63">
        <v>0</v>
      </c>
      <c r="BN11" s="63">
        <v>0</v>
      </c>
      <c r="BO11" s="63">
        <v>0</v>
      </c>
      <c r="BP11" s="64"/>
      <c r="BQ11" s="55"/>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c r="LW11" s="6"/>
      <c r="LX11" s="6"/>
      <c r="LY11" s="6"/>
      <c r="LZ11" s="6"/>
      <c r="MA11" s="6"/>
      <c r="MB11" s="6"/>
      <c r="MC11" s="6"/>
      <c r="MD11" s="6"/>
      <c r="ME11" s="6" t="s">
        <v>104</v>
      </c>
      <c r="MF11" s="6"/>
      <c r="MG11" s="6"/>
      <c r="MH11" s="6"/>
      <c r="MI11" s="6"/>
      <c r="MJ11" s="6"/>
      <c r="MK11" s="6"/>
      <c r="ML11" s="6"/>
    </row>
    <row r="12" spans="1:350" ht="184.8" x14ac:dyDescent="0.3">
      <c r="A12" s="124">
        <v>3</v>
      </c>
      <c r="B12" s="13" t="s">
        <v>258</v>
      </c>
      <c r="C12" s="148" t="s">
        <v>271</v>
      </c>
      <c r="D12" s="20" t="s">
        <v>105</v>
      </c>
      <c r="E12" s="81" t="s">
        <v>244</v>
      </c>
      <c r="F12" s="20" t="s">
        <v>46</v>
      </c>
      <c r="G12" s="20"/>
      <c r="H12" s="20"/>
      <c r="I12" s="20"/>
      <c r="J12" s="20"/>
      <c r="K12" s="22">
        <f>IF(J12="X",5,IF(I12="X",4,IF(H12="X",3,IF(G12="X",2,IF(F12="X",1,0)))))</f>
        <v>1</v>
      </c>
      <c r="L12" s="102" t="str">
        <f>IF(K12=1,"RARA VEZ",IF(K12=2,"IMPROBABLE",IF(K12=3,"POSIBLE",IF(K12=4,"PROBABLE",IF(K12=5,"CASI SIEMPRE",FALSE)))))</f>
        <v>RARA VEZ</v>
      </c>
      <c r="M12" s="20" t="s">
        <v>46</v>
      </c>
      <c r="N12" s="20"/>
      <c r="O12" s="20"/>
      <c r="P12" s="20"/>
      <c r="Q12" s="20"/>
      <c r="R12" s="20"/>
      <c r="S12" s="20"/>
      <c r="T12" s="20"/>
      <c r="U12" s="20"/>
      <c r="V12" s="20"/>
      <c r="W12" s="20"/>
      <c r="X12" s="20"/>
      <c r="Y12" s="20"/>
      <c r="Z12" s="20"/>
      <c r="AA12" s="20"/>
      <c r="AB12" s="20"/>
      <c r="AC12" s="20"/>
      <c r="AD12" s="20"/>
      <c r="AE12" s="20"/>
      <c r="AF12" s="16">
        <f>COUNTIF(L12:AD12,"X")</f>
        <v>1</v>
      </c>
      <c r="AG12" s="16" t="str">
        <f>IF(AF12=0,"",(IF(AF12&gt;=12,"5",IF(AF12&gt;=6,"4",IF(AF12&lt;=5,"3","")))))</f>
        <v>3</v>
      </c>
      <c r="AH12" s="15" t="str">
        <f>IF(AG12=0,"",(IF(AG12="5","CATASTRÓFICO",IF(AG12="3","MODERADO",IF(AG12="4","MAYOR","")))))</f>
        <v>MODERADO</v>
      </c>
      <c r="AI12" s="104">
        <f>+(AG12*K12)</f>
        <v>3</v>
      </c>
      <c r="AJ12" s="18" t="str">
        <f>IF(AI12=0,"",IF(AI12="MAYOR","EXTREMO",IF(AH12="CASI SIEMPRE","EXTREMO",IF(AH12="CATASTRÓFICO","EXTREMO",IF(AI12="12M","EXTREMO",IF(AI12=4,"ALTO",IF(AI12=8,"ALTO",IF(AI12=9,"ALTO",IF(AI12=6,"MODERADO",IF(AI12=3,"MODERADO",IF(AI12=12,IF(AH12="MODERADO","ALTO","EXTREMO"),"EXTREMO")))))))))))</f>
        <v>MODERADO</v>
      </c>
      <c r="AK12" s="150" t="s">
        <v>276</v>
      </c>
      <c r="AL12" s="20" t="s">
        <v>87</v>
      </c>
      <c r="AM12" s="21">
        <f t="shared" si="0"/>
        <v>15</v>
      </c>
      <c r="AN12" s="20" t="s">
        <v>94</v>
      </c>
      <c r="AO12" s="21">
        <f t="shared" si="1"/>
        <v>15</v>
      </c>
      <c r="AP12" s="20" t="s">
        <v>88</v>
      </c>
      <c r="AQ12" s="21">
        <f t="shared" si="2"/>
        <v>15</v>
      </c>
      <c r="AR12" s="20" t="s">
        <v>89</v>
      </c>
      <c r="AS12" s="21">
        <f t="shared" si="3"/>
        <v>15</v>
      </c>
      <c r="AT12" s="20" t="s">
        <v>90</v>
      </c>
      <c r="AU12" s="21">
        <f t="shared" si="4"/>
        <v>15</v>
      </c>
      <c r="AV12" s="20" t="s">
        <v>92</v>
      </c>
      <c r="AW12" s="21">
        <f t="shared" si="5"/>
        <v>10</v>
      </c>
      <c r="AX12" s="22" t="s">
        <v>91</v>
      </c>
      <c r="AY12" s="21">
        <f t="shared" si="6"/>
        <v>15</v>
      </c>
      <c r="AZ12" s="23" t="str">
        <f t="shared" si="7"/>
        <v>Fuerte</v>
      </c>
      <c r="BA12" s="23">
        <f t="shared" si="8"/>
        <v>100</v>
      </c>
      <c r="BB12" s="139" t="s">
        <v>39</v>
      </c>
      <c r="BC12" s="23" t="str">
        <f t="shared" si="9"/>
        <v>Fuerte</v>
      </c>
      <c r="BD12" s="24" t="str">
        <f t="shared" si="10"/>
        <v>Fuerte</v>
      </c>
      <c r="BE12" s="24">
        <f t="shared" si="11"/>
        <v>2</v>
      </c>
      <c r="BF12" s="25">
        <f>IF(BG12="CASI SIEMPRE",5,IF(BG12="PROBABLE",4,IF(BG12="POSIBLE",3,IF(BG12="IMPROBABLE",2,IF(BG12="RARA VEZ",1,0)))))</f>
        <v>1</v>
      </c>
      <c r="BG12" s="15" t="str" cm="1">
        <f t="array" ref="BG12">IF(BE12=2,IF(L12="CASI SIEMPRE","POSIBLE",IF(L12="PROBABLE","IMPROBABLE","RARA VEZ")),IF(BE12=1,IF(L12="CASI SEGURO","PROBABLE",IF(L12="PROBABLE","POSIBLE",IF(L12="POSIBLE","IMPROBABLE","RARA VEZ"))),IF(BE12:BE12=0,L12,0)))</f>
        <v>RARA VEZ</v>
      </c>
      <c r="BH12" s="15" t="str">
        <f>AH12</f>
        <v>MODERADO</v>
      </c>
      <c r="BI12" s="26">
        <f>AVERAGE(BE12:BE12)</f>
        <v>2</v>
      </c>
      <c r="BJ12" s="122" t="str">
        <f>IF(BI12=0,"",IF(BG12="CASI SIEMPRE","EXTREMO",IF(BH12="CATASTRÓFICO","EXTREMO",IF(BI12="12M","EXTREMO",IF(BI12="12A","ALTO",IF(BI12=4,"ALTO",IF(BI12=8,"ALTO",IF(BI12=9,"ALTO",IF(BI12=6,"MODERADO",IF(BI12=3,"MODERADO","EXTREMO"))))))))))</f>
        <v>EXTREMO</v>
      </c>
      <c r="BK12" s="153" t="s">
        <v>274</v>
      </c>
      <c r="BL12" s="151" t="s">
        <v>419</v>
      </c>
      <c r="BM12" s="63">
        <v>0</v>
      </c>
      <c r="BN12" s="63">
        <v>0</v>
      </c>
      <c r="BO12" s="63">
        <v>0</v>
      </c>
      <c r="BP12" s="64"/>
      <c r="BQ12" s="55"/>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c r="LW12" s="6"/>
      <c r="LX12" s="6"/>
      <c r="LY12" s="6"/>
      <c r="LZ12" s="6"/>
      <c r="MA12" s="6"/>
      <c r="MB12" s="6"/>
      <c r="MC12" s="6"/>
      <c r="MD12" s="6"/>
      <c r="ME12" s="6"/>
      <c r="MF12" s="6"/>
      <c r="MG12" s="6"/>
      <c r="MH12" s="6"/>
      <c r="MI12" s="6"/>
      <c r="MJ12" s="6"/>
      <c r="MK12" s="6"/>
      <c r="ML12" s="6"/>
    </row>
    <row r="13" spans="1:350" ht="118.8" customHeight="1" x14ac:dyDescent="0.3">
      <c r="A13" s="244">
        <v>4</v>
      </c>
      <c r="B13" s="13" t="s">
        <v>259</v>
      </c>
      <c r="C13" s="337" t="s">
        <v>268</v>
      </c>
      <c r="D13" s="242" t="s">
        <v>105</v>
      </c>
      <c r="E13" s="261" t="s">
        <v>244</v>
      </c>
      <c r="F13" s="242" t="s">
        <v>46</v>
      </c>
      <c r="G13" s="242"/>
      <c r="H13" s="242"/>
      <c r="I13" s="242"/>
      <c r="J13" s="242"/>
      <c r="K13" s="333">
        <f>IF(J13="X",5,IF(I13="X",4,IF(H13="X",3,IF(G13="X",2,IF(F13="X",1,0)))))</f>
        <v>1</v>
      </c>
      <c r="L13" s="236" t="str">
        <f>IF(K13=1,"RARA VEZ",IF(K13=2,"IMPROBABLE",IF(K13=3,"POSIBLE",IF(K13=4,"PROBABLE",IF(K13=5,"CASI SIEMPRE",FALSE)))))</f>
        <v>RARA VEZ</v>
      </c>
      <c r="M13" s="242" t="s">
        <v>46</v>
      </c>
      <c r="N13" s="242" t="s">
        <v>46</v>
      </c>
      <c r="O13" s="242" t="s">
        <v>46</v>
      </c>
      <c r="P13" s="242"/>
      <c r="Q13" s="242"/>
      <c r="R13" s="242"/>
      <c r="S13" s="242"/>
      <c r="T13" s="242"/>
      <c r="U13" s="242"/>
      <c r="V13" s="242" t="s">
        <v>46</v>
      </c>
      <c r="W13" s="242"/>
      <c r="X13" s="242"/>
      <c r="Y13" s="242"/>
      <c r="Z13" s="242"/>
      <c r="AA13" s="242"/>
      <c r="AB13" s="242"/>
      <c r="AC13" s="242"/>
      <c r="AD13" s="242"/>
      <c r="AE13" s="242"/>
      <c r="AF13" s="248">
        <f>COUNTIF(L13:AD13,"X")</f>
        <v>4</v>
      </c>
      <c r="AG13" s="248" t="str">
        <f>IF(AF13=0,"",(IF(AF13&gt;=12,"5",IF(AF13&gt;=6,"4",IF(AF13&lt;=5,"3","")))))</f>
        <v>3</v>
      </c>
      <c r="AH13" s="236" t="str">
        <f>IF(AG13=0,"",(IF(AG13="5","CATASTRÓFICO",IF(AG13="3","MODERADO",IF(AG13="4","MAYOR","")))))</f>
        <v>MODERADO</v>
      </c>
      <c r="AI13" s="249">
        <f>+(AG13*K13)</f>
        <v>3</v>
      </c>
      <c r="AJ13" s="332" t="str">
        <f>IF(AI13=0,"",IF(AI13="MAYOR","EXTREMO",IF(AH13="CASI SIEMPRE","EXTREMO",IF(AH13="CATASTRÓFICO","EXTREMO",IF(AI13="12M","EXTREMO",IF(AI13=4,"ALTO",IF(AI13=8,"ALTO",IF(AI13=9,"ALTO",IF(AI13=6,"MODERADO",IF(AI13=3,"MODERADO",IF(AI13=12,IF(AH13="MODERADO","ALTO","EXTREMO"),"EXTREMO")))))))))))</f>
        <v>MODERADO</v>
      </c>
      <c r="AK13" s="321" t="s">
        <v>275</v>
      </c>
      <c r="AL13" s="20" t="s">
        <v>87</v>
      </c>
      <c r="AM13" s="21">
        <f t="shared" si="0"/>
        <v>15</v>
      </c>
      <c r="AN13" s="20" t="s">
        <v>94</v>
      </c>
      <c r="AO13" s="21">
        <f t="shared" si="1"/>
        <v>15</v>
      </c>
      <c r="AP13" s="20" t="s">
        <v>88</v>
      </c>
      <c r="AQ13" s="21">
        <f t="shared" si="2"/>
        <v>15</v>
      </c>
      <c r="AR13" s="20" t="s">
        <v>89</v>
      </c>
      <c r="AS13" s="21">
        <f t="shared" si="3"/>
        <v>15</v>
      </c>
      <c r="AT13" s="20" t="s">
        <v>90</v>
      </c>
      <c r="AU13" s="21">
        <f t="shared" si="4"/>
        <v>15</v>
      </c>
      <c r="AV13" s="20" t="s">
        <v>92</v>
      </c>
      <c r="AW13" s="21">
        <f t="shared" si="5"/>
        <v>10</v>
      </c>
      <c r="AX13" s="22" t="s">
        <v>91</v>
      </c>
      <c r="AY13" s="21">
        <f t="shared" si="6"/>
        <v>15</v>
      </c>
      <c r="AZ13" s="23" t="str">
        <f t="shared" si="7"/>
        <v>Fuerte</v>
      </c>
      <c r="BA13" s="23">
        <f t="shared" si="8"/>
        <v>100</v>
      </c>
      <c r="BB13" s="139" t="s">
        <v>39</v>
      </c>
      <c r="BC13" s="23" t="str">
        <f t="shared" si="9"/>
        <v>Fuerte</v>
      </c>
      <c r="BD13" s="24" t="str">
        <f t="shared" si="10"/>
        <v>Fuerte</v>
      </c>
      <c r="BE13" s="24">
        <f t="shared" si="11"/>
        <v>2</v>
      </c>
      <c r="BF13" s="246">
        <f>IF(BG13="CASI SIEMPRE",5,IF(BG13="PROBABLE",4,IF(BG13="POSIBLE",3,IF(BG13="IMPROBABLE",2,IF(BG13="RARA VEZ",1,0)))))</f>
        <v>1</v>
      </c>
      <c r="BG13" s="236" t="str" cm="1">
        <f t="array" ref="BG13">IF(BE13=2,IF(L13="CASI SIEMPRE","POSIBLE",IF(L13="PROBABLE","IMPROBABLE","RARA VEZ")),IF(BE13=1,IF(L13="CASI SEGURO","PROBABLE",IF(L13="PROBABLE","POSIBLE",IF(L13="POSIBLE","IMPROBABLE","RARA VEZ"))),IF(BE13:BE14=0,L13,0)))</f>
        <v>RARA VEZ</v>
      </c>
      <c r="BH13" s="236" t="str">
        <f>AH13</f>
        <v>MODERADO</v>
      </c>
      <c r="BI13" s="258">
        <f>AVERAGE(BE13:BE14)</f>
        <v>2</v>
      </c>
      <c r="BJ13" s="240" t="str">
        <f>IF(BI13=0,"",IF(BG13="CASI SIEMPRE","EXTREMO",IF(BH13="CATASTRÓFICO","EXTREMO",IF(BI13="12M","EXTREMO",IF(BI13="12A","ALTO",IF(BI13=4,"ALTO",IF(BI13=8,"ALTO",IF(BI13=9,"ALTO",IF(BI13=6,"MODERADO",IF(BI13=3,"MODERADO","EXTREMO"))))))))))</f>
        <v>EXTREMO</v>
      </c>
      <c r="BK13" s="330" t="s">
        <v>277</v>
      </c>
      <c r="BL13" s="324" t="s">
        <v>419</v>
      </c>
      <c r="BM13" s="317">
        <v>0</v>
      </c>
      <c r="BN13" s="317">
        <v>0</v>
      </c>
      <c r="BO13" s="317">
        <v>0</v>
      </c>
      <c r="BP13" s="319"/>
      <c r="BQ13" s="319"/>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c r="JB13" s="6"/>
      <c r="JC13" s="6"/>
      <c r="JD13" s="6"/>
      <c r="JE13" s="6"/>
      <c r="JF13" s="6"/>
      <c r="JG13" s="6"/>
      <c r="JH13" s="6"/>
      <c r="JI13" s="6"/>
      <c r="JJ13" s="6"/>
      <c r="JK13" s="6"/>
      <c r="JL13" s="6"/>
      <c r="JM13" s="6"/>
      <c r="JN13" s="6"/>
      <c r="JO13" s="6"/>
      <c r="JP13" s="6"/>
      <c r="JQ13" s="6"/>
      <c r="JR13" s="6"/>
      <c r="JS13" s="6"/>
      <c r="JT13" s="6"/>
      <c r="JU13" s="6"/>
      <c r="JV13" s="6"/>
      <c r="JW13" s="6"/>
      <c r="JX13" s="6"/>
      <c r="JY13" s="6"/>
      <c r="JZ13" s="6"/>
      <c r="KA13" s="6"/>
      <c r="KB13" s="6"/>
      <c r="KC13" s="6"/>
      <c r="KD13" s="6"/>
      <c r="KE13" s="6"/>
      <c r="KF13" s="6"/>
      <c r="KG13" s="6"/>
      <c r="KH13" s="6"/>
      <c r="KI13" s="6"/>
      <c r="KJ13" s="6"/>
      <c r="KK13" s="6"/>
      <c r="KL13" s="6"/>
      <c r="KM13" s="6"/>
      <c r="KN13" s="6"/>
      <c r="KO13" s="6"/>
      <c r="KP13" s="6"/>
      <c r="KQ13" s="6"/>
      <c r="KR13" s="6"/>
      <c r="KS13" s="6"/>
      <c r="KT13" s="6"/>
      <c r="KU13" s="6"/>
      <c r="KV13" s="6"/>
      <c r="KW13" s="6"/>
      <c r="KX13" s="6"/>
      <c r="KY13" s="6"/>
      <c r="KZ13" s="6"/>
      <c r="LA13" s="6"/>
      <c r="LB13" s="6"/>
      <c r="LC13" s="6"/>
      <c r="LD13" s="6"/>
      <c r="LE13" s="6"/>
      <c r="LF13" s="6"/>
      <c r="LG13" s="6"/>
      <c r="LH13" s="6"/>
      <c r="LI13" s="6"/>
      <c r="LJ13" s="6"/>
      <c r="LK13" s="6"/>
      <c r="LL13" s="6"/>
      <c r="LM13" s="6"/>
      <c r="LN13" s="6"/>
      <c r="LO13" s="6"/>
      <c r="LP13" s="6"/>
      <c r="LQ13" s="6"/>
      <c r="LR13" s="6"/>
      <c r="LS13" s="6"/>
      <c r="LT13" s="6"/>
      <c r="LU13" s="6"/>
      <c r="LV13" s="6"/>
      <c r="LW13" s="6"/>
      <c r="LX13" s="6"/>
      <c r="LY13" s="6"/>
      <c r="LZ13" s="6"/>
      <c r="MA13" s="6"/>
      <c r="MB13" s="6"/>
      <c r="MC13" s="6"/>
      <c r="MD13" s="6"/>
      <c r="ME13" s="6"/>
      <c r="MF13" s="6"/>
      <c r="MG13" s="6"/>
      <c r="MH13" s="6"/>
      <c r="MI13" s="6"/>
      <c r="MJ13" s="6"/>
      <c r="MK13" s="6"/>
      <c r="ML13" s="6"/>
    </row>
    <row r="14" spans="1:350" ht="86.4" x14ac:dyDescent="0.3">
      <c r="A14" s="243"/>
      <c r="B14" s="13" t="s">
        <v>260</v>
      </c>
      <c r="C14" s="254"/>
      <c r="D14" s="255"/>
      <c r="E14" s="255"/>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25"/>
      <c r="AG14" s="225"/>
      <c r="AH14" s="225"/>
      <c r="AI14" s="243"/>
      <c r="AJ14" s="243"/>
      <c r="AK14" s="322"/>
      <c r="AL14" s="20" t="s">
        <v>87</v>
      </c>
      <c r="AM14" s="21">
        <f t="shared" si="0"/>
        <v>15</v>
      </c>
      <c r="AN14" s="20" t="s">
        <v>94</v>
      </c>
      <c r="AO14" s="21">
        <f t="shared" si="1"/>
        <v>15</v>
      </c>
      <c r="AP14" s="20" t="s">
        <v>88</v>
      </c>
      <c r="AQ14" s="21">
        <f t="shared" si="2"/>
        <v>15</v>
      </c>
      <c r="AR14" s="20" t="s">
        <v>89</v>
      </c>
      <c r="AS14" s="21">
        <f t="shared" si="3"/>
        <v>15</v>
      </c>
      <c r="AT14" s="20" t="s">
        <v>90</v>
      </c>
      <c r="AU14" s="21">
        <f t="shared" si="4"/>
        <v>15</v>
      </c>
      <c r="AV14" s="20" t="s">
        <v>92</v>
      </c>
      <c r="AW14" s="21">
        <f t="shared" si="5"/>
        <v>10</v>
      </c>
      <c r="AX14" s="22" t="s">
        <v>91</v>
      </c>
      <c r="AY14" s="21">
        <f t="shared" si="6"/>
        <v>15</v>
      </c>
      <c r="AZ14" s="23" t="str">
        <f t="shared" si="7"/>
        <v>Fuerte</v>
      </c>
      <c r="BA14" s="23">
        <f t="shared" si="8"/>
        <v>100</v>
      </c>
      <c r="BB14" s="139" t="s">
        <v>39</v>
      </c>
      <c r="BC14" s="23" t="str">
        <f t="shared" si="9"/>
        <v>Fuerte</v>
      </c>
      <c r="BD14" s="24" t="str">
        <f t="shared" si="10"/>
        <v>Fuerte</v>
      </c>
      <c r="BE14" s="24">
        <f t="shared" si="11"/>
        <v>2</v>
      </c>
      <c r="BF14" s="247"/>
      <c r="BG14" s="243"/>
      <c r="BH14" s="243"/>
      <c r="BI14" s="243"/>
      <c r="BJ14" s="329"/>
      <c r="BK14" s="331"/>
      <c r="BL14" s="325"/>
      <c r="BM14" s="318"/>
      <c r="BN14" s="318"/>
      <c r="BO14" s="318"/>
      <c r="BP14" s="320"/>
      <c r="BQ14" s="320"/>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c r="IY14" s="6"/>
      <c r="IZ14" s="6"/>
      <c r="JA14" s="6"/>
      <c r="JB14" s="6"/>
      <c r="JC14" s="6"/>
      <c r="JD14" s="6"/>
      <c r="JE14" s="6"/>
      <c r="JF14" s="6"/>
      <c r="JG14" s="6"/>
      <c r="JH14" s="6"/>
      <c r="JI14" s="6"/>
      <c r="JJ14" s="6"/>
      <c r="JK14" s="6"/>
      <c r="JL14" s="6"/>
      <c r="JM14" s="6"/>
      <c r="JN14" s="6"/>
      <c r="JO14" s="6"/>
      <c r="JP14" s="6"/>
      <c r="JQ14" s="6"/>
      <c r="JR14" s="6"/>
      <c r="JS14" s="6"/>
      <c r="JT14" s="6"/>
      <c r="JU14" s="6"/>
      <c r="JV14" s="6"/>
      <c r="JW14" s="6"/>
      <c r="JX14" s="6"/>
      <c r="JY14" s="6"/>
      <c r="JZ14" s="6"/>
      <c r="KA14" s="6"/>
      <c r="KB14" s="6"/>
      <c r="KC14" s="6"/>
      <c r="KD14" s="6"/>
      <c r="KE14" s="6"/>
      <c r="KF14" s="6"/>
      <c r="KG14" s="6"/>
      <c r="KH14" s="6"/>
      <c r="KI14" s="6"/>
      <c r="KJ14" s="6"/>
      <c r="KK14" s="6"/>
      <c r="KL14" s="6"/>
      <c r="KM14" s="6"/>
      <c r="KN14" s="6"/>
      <c r="KO14" s="6"/>
      <c r="KP14" s="6"/>
      <c r="KQ14" s="6"/>
      <c r="KR14" s="6"/>
      <c r="KS14" s="6"/>
      <c r="KT14" s="6"/>
      <c r="KU14" s="6"/>
      <c r="KV14" s="6"/>
      <c r="KW14" s="6"/>
      <c r="KX14" s="6"/>
      <c r="KY14" s="6"/>
      <c r="KZ14" s="6"/>
      <c r="LA14" s="6"/>
      <c r="LB14" s="6"/>
      <c r="LC14" s="6"/>
      <c r="LD14" s="6"/>
      <c r="LE14" s="6"/>
      <c r="LF14" s="6"/>
      <c r="LG14" s="6"/>
      <c r="LH14" s="6"/>
      <c r="LI14" s="6"/>
      <c r="LJ14" s="6"/>
      <c r="LK14" s="6"/>
      <c r="LL14" s="6"/>
      <c r="LM14" s="6"/>
      <c r="LN14" s="6"/>
      <c r="LO14" s="6"/>
      <c r="LP14" s="6"/>
      <c r="LQ14" s="6"/>
      <c r="LR14" s="6"/>
      <c r="LS14" s="6"/>
      <c r="LT14" s="6"/>
      <c r="LU14" s="6"/>
      <c r="LV14" s="6"/>
      <c r="LW14" s="6"/>
      <c r="LX14" s="6"/>
      <c r="LY14" s="6"/>
      <c r="LZ14" s="6"/>
      <c r="MA14" s="6"/>
      <c r="MB14" s="6"/>
      <c r="MC14" s="6"/>
      <c r="MD14" s="6"/>
      <c r="ME14" s="6"/>
      <c r="MF14" s="6"/>
      <c r="MG14" s="6"/>
      <c r="MH14" s="6"/>
      <c r="MI14" s="6"/>
      <c r="MJ14" s="6"/>
      <c r="MK14" s="6"/>
      <c r="ML14" s="6"/>
    </row>
    <row r="15" spans="1:350" ht="14.4" x14ac:dyDescent="0.3">
      <c r="A15" s="5"/>
      <c r="B15" s="2"/>
      <c r="C15" s="2"/>
      <c r="D15" s="5"/>
      <c r="E15" s="2"/>
      <c r="F15" s="5"/>
      <c r="G15" s="5"/>
      <c r="H15" s="5"/>
      <c r="I15" s="5"/>
      <c r="J15" s="5"/>
      <c r="K15" s="31"/>
      <c r="L15" s="32"/>
      <c r="M15" s="5"/>
      <c r="N15" s="5"/>
      <c r="O15" s="5"/>
      <c r="P15" s="5"/>
      <c r="Q15" s="5"/>
      <c r="R15" s="5"/>
      <c r="S15" s="5"/>
      <c r="T15" s="5"/>
      <c r="U15" s="5"/>
      <c r="V15" s="5"/>
      <c r="W15" s="5"/>
      <c r="X15" s="5"/>
      <c r="Y15" s="5"/>
      <c r="Z15" s="5"/>
      <c r="AA15" s="5"/>
      <c r="AB15" s="5"/>
      <c r="AC15" s="5"/>
      <c r="AD15" s="5"/>
      <c r="AE15" s="5"/>
      <c r="AF15" s="5"/>
      <c r="AG15" s="33"/>
      <c r="AH15" s="32"/>
      <c r="AI15" s="5"/>
      <c r="AJ15" s="5"/>
      <c r="AK15" s="5"/>
      <c r="AL15" s="5"/>
      <c r="AM15" s="34"/>
      <c r="AN15" s="5"/>
      <c r="AO15" s="34"/>
      <c r="AP15" s="5"/>
      <c r="AQ15" s="34"/>
      <c r="AR15" s="5"/>
      <c r="AS15" s="34"/>
      <c r="AT15" s="5"/>
      <c r="AU15" s="34"/>
      <c r="AV15" s="5"/>
      <c r="AW15" s="34"/>
      <c r="AX15" s="5"/>
      <c r="AY15" s="34"/>
      <c r="AZ15" s="5"/>
      <c r="BA15" s="34"/>
      <c r="BB15" s="34"/>
      <c r="BC15" s="5"/>
      <c r="BD15" s="5"/>
      <c r="BE15" s="5"/>
      <c r="BF15" s="5"/>
      <c r="BG15" s="5"/>
      <c r="BH15" s="5"/>
      <c r="BI15" s="5"/>
      <c r="BJ15" s="5"/>
      <c r="BK15" s="5"/>
      <c r="BL15" s="5"/>
      <c r="BM15" s="125"/>
      <c r="BN15" s="140"/>
      <c r="BO15" s="6"/>
      <c r="BP15" s="141"/>
      <c r="BQ15" s="141"/>
    </row>
    <row r="16" spans="1:350" ht="15.6" x14ac:dyDescent="0.3">
      <c r="A16" s="5"/>
      <c r="B16" s="2"/>
      <c r="C16" s="2"/>
      <c r="D16" s="5"/>
      <c r="E16" s="2"/>
      <c r="F16" s="5"/>
      <c r="G16" s="5"/>
      <c r="H16" s="5"/>
      <c r="I16" s="5"/>
      <c r="J16" s="5"/>
      <c r="K16" s="31"/>
      <c r="L16" s="32"/>
      <c r="M16" s="5"/>
      <c r="N16" s="5"/>
      <c r="O16" s="35"/>
      <c r="P16" s="35"/>
      <c r="Q16" s="35"/>
      <c r="R16" s="35"/>
      <c r="S16" s="5"/>
      <c r="T16" s="5"/>
      <c r="U16" s="5"/>
      <c r="V16" s="5"/>
      <c r="W16" s="5"/>
      <c r="X16" s="5"/>
      <c r="Y16" s="5"/>
      <c r="Z16" s="5"/>
      <c r="AA16" s="5"/>
      <c r="AB16" s="5"/>
      <c r="AC16" s="5"/>
      <c r="AD16" s="5"/>
      <c r="AE16" s="5"/>
      <c r="AF16" s="5"/>
      <c r="AG16" s="33"/>
      <c r="AH16" s="32"/>
      <c r="AI16" s="5"/>
      <c r="AJ16" s="5"/>
      <c r="AK16" s="5"/>
      <c r="AL16" s="5"/>
      <c r="AM16" s="34"/>
      <c r="AN16" s="5"/>
      <c r="AO16" s="34"/>
      <c r="AP16" s="5"/>
      <c r="AQ16" s="34"/>
      <c r="AR16" s="5"/>
      <c r="AS16" s="34"/>
      <c r="AT16" s="5"/>
      <c r="AU16" s="34"/>
      <c r="AV16" s="5"/>
      <c r="AW16" s="34"/>
      <c r="AX16" s="5"/>
      <c r="AY16" s="34"/>
      <c r="AZ16" s="5"/>
      <c r="BA16" s="34"/>
      <c r="BB16" s="34"/>
      <c r="BC16" s="5"/>
      <c r="BD16" s="5"/>
      <c r="BE16" s="5"/>
      <c r="BF16" s="5"/>
      <c r="BG16" s="5"/>
      <c r="BH16" s="5"/>
      <c r="BI16" s="5"/>
      <c r="BJ16" s="5"/>
      <c r="BK16" s="5"/>
      <c r="BL16" s="5"/>
      <c r="BM16" s="125"/>
      <c r="BQ16" s="142"/>
    </row>
    <row r="17" spans="1:69" ht="14.4" x14ac:dyDescent="0.3">
      <c r="A17" s="5"/>
      <c r="B17" s="232" t="s">
        <v>106</v>
      </c>
      <c r="C17" s="233"/>
      <c r="D17" s="233"/>
      <c r="E17" s="234"/>
      <c r="F17" s="5"/>
      <c r="G17" s="5"/>
      <c r="H17" s="5"/>
      <c r="I17" s="5"/>
      <c r="J17" s="5"/>
      <c r="K17" s="31"/>
      <c r="L17" s="32"/>
      <c r="M17" s="5"/>
      <c r="N17" s="5"/>
      <c r="O17" s="37"/>
      <c r="P17" s="37"/>
      <c r="Q17" s="37"/>
      <c r="R17" s="37"/>
      <c r="S17" s="5"/>
      <c r="T17" s="5"/>
      <c r="U17" s="5"/>
      <c r="V17" s="5"/>
      <c r="W17" s="5"/>
      <c r="X17" s="5"/>
      <c r="Y17" s="5"/>
      <c r="Z17" s="5"/>
      <c r="AA17" s="5"/>
      <c r="AB17" s="5"/>
      <c r="AC17" s="5"/>
      <c r="AD17" s="5"/>
      <c r="AE17" s="5"/>
      <c r="AF17" s="5"/>
      <c r="AG17" s="33"/>
      <c r="AH17" s="32"/>
      <c r="AI17" s="5"/>
      <c r="AJ17" s="5"/>
      <c r="AK17" s="5"/>
      <c r="AL17" s="5"/>
      <c r="AM17" s="34"/>
      <c r="AN17" s="5"/>
      <c r="AO17" s="34"/>
      <c r="AP17" s="5"/>
      <c r="AQ17" s="34"/>
      <c r="AR17" s="5"/>
      <c r="AS17" s="34"/>
      <c r="AT17" s="5"/>
      <c r="AU17" s="34"/>
      <c r="AV17" s="5"/>
      <c r="AW17" s="34"/>
      <c r="AX17" s="5"/>
      <c r="AY17" s="34"/>
      <c r="AZ17" s="5"/>
      <c r="BA17" s="34"/>
      <c r="BB17" s="34"/>
      <c r="BC17" s="5"/>
      <c r="BD17" s="5"/>
      <c r="BE17" s="5"/>
      <c r="BF17" s="5"/>
      <c r="BG17" s="5"/>
      <c r="BH17" s="5"/>
      <c r="BI17" s="5"/>
      <c r="BJ17" s="5"/>
      <c r="BK17" s="5"/>
      <c r="BL17" s="5"/>
      <c r="BM17" s="125"/>
      <c r="BQ17" s="142"/>
    </row>
    <row r="18" spans="1:69" ht="14.4" x14ac:dyDescent="0.3">
      <c r="A18" s="5"/>
      <c r="B18" s="38" t="s">
        <v>107</v>
      </c>
      <c r="C18" s="38" t="s">
        <v>108</v>
      </c>
      <c r="D18" s="232" t="s">
        <v>109</v>
      </c>
      <c r="E18" s="234"/>
      <c r="F18" s="5"/>
      <c r="G18" s="5"/>
      <c r="H18" s="5"/>
      <c r="I18" s="5"/>
      <c r="J18" s="5"/>
      <c r="K18" s="31"/>
      <c r="L18" s="32"/>
      <c r="M18" s="5"/>
      <c r="N18" s="5"/>
      <c r="O18" s="37"/>
      <c r="P18" s="37"/>
      <c r="Q18" s="39"/>
      <c r="R18" s="39"/>
      <c r="S18" s="5"/>
      <c r="T18" s="5"/>
      <c r="U18" s="5"/>
      <c r="V18" s="5"/>
      <c r="W18" s="5"/>
      <c r="X18" s="5"/>
      <c r="Y18" s="5"/>
      <c r="Z18" s="5"/>
      <c r="AA18" s="5"/>
      <c r="AB18" s="5"/>
      <c r="AC18" s="5"/>
      <c r="AD18" s="5"/>
      <c r="AE18" s="5"/>
      <c r="AF18" s="5"/>
      <c r="AG18" s="33"/>
      <c r="AH18" s="32"/>
      <c r="AI18" s="5"/>
      <c r="AJ18" s="5"/>
      <c r="AK18" s="5"/>
      <c r="AL18" s="5"/>
      <c r="AM18" s="34"/>
      <c r="AN18" s="5"/>
      <c r="AO18" s="34"/>
      <c r="AP18" s="5"/>
      <c r="AQ18" s="34"/>
      <c r="AR18" s="5"/>
      <c r="AS18" s="34"/>
      <c r="AT18" s="5"/>
      <c r="AU18" s="34"/>
      <c r="AV18" s="5"/>
      <c r="AW18" s="34"/>
      <c r="AX18" s="5"/>
      <c r="AY18" s="34"/>
      <c r="AZ18" s="5"/>
      <c r="BA18" s="34"/>
      <c r="BB18" s="34"/>
      <c r="BC18" s="5"/>
      <c r="BD18" s="5"/>
      <c r="BE18" s="5"/>
      <c r="BF18" s="5"/>
      <c r="BG18" s="5"/>
      <c r="BH18" s="5"/>
      <c r="BI18" s="5"/>
      <c r="BJ18" s="5"/>
      <c r="BK18" s="5"/>
      <c r="BL18" s="5"/>
      <c r="BM18" s="125"/>
      <c r="BQ18" s="142"/>
    </row>
    <row r="19" spans="1:69" x14ac:dyDescent="0.3">
      <c r="A19" s="5"/>
      <c r="B19" s="40" t="s">
        <v>419</v>
      </c>
      <c r="C19" s="41" t="s">
        <v>279</v>
      </c>
      <c r="D19" s="235" t="s">
        <v>137</v>
      </c>
      <c r="E19" s="234"/>
      <c r="F19" s="5"/>
      <c r="G19" s="5"/>
      <c r="H19" s="5"/>
      <c r="I19" s="5"/>
      <c r="J19" s="5"/>
      <c r="K19" s="31"/>
      <c r="L19" s="32"/>
      <c r="M19" s="5"/>
      <c r="N19" s="5"/>
      <c r="O19" s="43"/>
      <c r="P19" s="37"/>
      <c r="Q19" s="37"/>
      <c r="R19" s="44"/>
      <c r="S19" s="5"/>
      <c r="T19" s="5"/>
      <c r="U19" s="5"/>
      <c r="V19" s="5"/>
      <c r="W19" s="5"/>
      <c r="X19" s="5"/>
      <c r="Y19" s="5"/>
      <c r="Z19" s="5"/>
      <c r="AA19" s="5"/>
      <c r="AB19" s="5"/>
      <c r="AC19" s="5"/>
      <c r="AD19" s="5"/>
      <c r="AE19" s="5"/>
      <c r="AF19" s="5"/>
      <c r="AG19" s="33"/>
      <c r="AH19" s="32"/>
      <c r="AI19" s="5"/>
      <c r="AJ19" s="5"/>
      <c r="AK19" s="5"/>
      <c r="AL19" s="5"/>
      <c r="AM19" s="34"/>
      <c r="AN19" s="5"/>
      <c r="AO19" s="34"/>
      <c r="AP19" s="5"/>
      <c r="AQ19" s="34"/>
      <c r="AR19" s="5"/>
      <c r="AS19" s="34"/>
      <c r="AT19" s="5"/>
      <c r="AU19" s="34"/>
      <c r="AV19" s="5"/>
      <c r="AW19" s="34"/>
      <c r="AX19" s="5"/>
      <c r="AY19" s="34"/>
      <c r="AZ19" s="5"/>
      <c r="BA19" s="34"/>
      <c r="BB19" s="34"/>
      <c r="BC19" s="5"/>
      <c r="BD19" s="5"/>
      <c r="BE19" s="5"/>
      <c r="BF19" s="5"/>
      <c r="BG19" s="5"/>
      <c r="BH19" s="5"/>
      <c r="BI19" s="5"/>
      <c r="BJ19" s="5"/>
      <c r="BK19" s="5"/>
      <c r="BL19" s="5"/>
      <c r="BM19" s="125"/>
      <c r="BQ19" s="142"/>
    </row>
    <row r="20" spans="1:69" x14ac:dyDescent="0.3">
      <c r="A20" s="5"/>
      <c r="E20" s="45"/>
      <c r="F20" s="5"/>
      <c r="G20" s="5"/>
      <c r="H20" s="5"/>
      <c r="I20" s="5"/>
      <c r="J20" s="5"/>
      <c r="K20" s="31"/>
      <c r="L20" s="32"/>
      <c r="M20" s="5"/>
      <c r="N20" s="5"/>
      <c r="O20" s="43"/>
      <c r="P20" s="5"/>
      <c r="Q20" s="37"/>
      <c r="R20" s="44"/>
      <c r="S20" s="5"/>
      <c r="T20" s="5"/>
      <c r="U20" s="5"/>
      <c r="V20" s="5"/>
      <c r="W20" s="5"/>
      <c r="X20" s="5"/>
      <c r="Y20" s="5"/>
      <c r="Z20" s="5"/>
      <c r="AA20" s="5"/>
      <c r="AB20" s="5"/>
      <c r="AC20" s="5"/>
      <c r="AD20" s="5"/>
      <c r="AE20" s="5"/>
      <c r="AF20" s="5"/>
      <c r="AG20" s="33"/>
      <c r="AH20" s="32"/>
      <c r="AI20" s="5"/>
      <c r="AJ20" s="5"/>
      <c r="AK20" s="5"/>
      <c r="AL20" s="5"/>
      <c r="AM20" s="34"/>
      <c r="AN20" s="5"/>
      <c r="AO20" s="34"/>
      <c r="AP20" s="5"/>
      <c r="AQ20" s="34"/>
      <c r="AR20" s="5"/>
      <c r="AS20" s="34"/>
      <c r="AT20" s="5"/>
      <c r="AU20" s="34"/>
      <c r="AV20" s="5"/>
      <c r="AW20" s="34"/>
      <c r="AX20" s="5"/>
      <c r="AY20" s="34"/>
      <c r="AZ20" s="5"/>
      <c r="BA20" s="34"/>
      <c r="BB20" s="34"/>
      <c r="BC20" s="5"/>
      <c r="BD20" s="5"/>
      <c r="BE20" s="5"/>
      <c r="BF20" s="5"/>
      <c r="BG20" s="5"/>
      <c r="BH20" s="5"/>
      <c r="BI20" s="5"/>
      <c r="BJ20" s="5"/>
      <c r="BK20" s="5"/>
      <c r="BL20" s="5"/>
      <c r="BM20" s="125"/>
      <c r="BQ20" s="142"/>
    </row>
    <row r="21" spans="1:69" x14ac:dyDescent="0.3">
      <c r="A21" s="5"/>
      <c r="E21" s="45"/>
      <c r="F21" s="5"/>
      <c r="G21" s="5"/>
      <c r="H21" s="5"/>
      <c r="I21" s="5"/>
      <c r="J21" s="5"/>
      <c r="K21" s="31"/>
      <c r="L21" s="32"/>
      <c r="M21" s="5"/>
      <c r="N21" s="5"/>
      <c r="O21" s="43"/>
      <c r="P21" s="5"/>
      <c r="Q21" s="37"/>
      <c r="R21" s="44"/>
      <c r="S21" s="5"/>
      <c r="T21" s="5"/>
      <c r="U21" s="5"/>
      <c r="V21" s="5"/>
      <c r="W21" s="5"/>
      <c r="X21" s="5"/>
      <c r="Y21" s="5"/>
      <c r="Z21" s="5"/>
      <c r="AA21" s="5"/>
      <c r="AB21" s="5"/>
      <c r="AC21" s="5"/>
      <c r="AD21" s="5"/>
      <c r="AE21" s="5"/>
      <c r="AF21" s="5"/>
      <c r="AG21" s="33"/>
      <c r="AH21" s="32"/>
      <c r="AI21" s="5"/>
      <c r="AJ21" s="5"/>
      <c r="AK21" s="5"/>
      <c r="AL21" s="5"/>
      <c r="AM21" s="34"/>
      <c r="AN21" s="5"/>
      <c r="AO21" s="34"/>
      <c r="AP21" s="5"/>
      <c r="AQ21" s="34"/>
      <c r="AR21" s="5"/>
      <c r="AS21" s="34"/>
      <c r="AT21" s="5"/>
      <c r="AU21" s="34"/>
      <c r="AV21" s="5"/>
      <c r="AW21" s="34"/>
      <c r="AX21" s="5"/>
      <c r="AY21" s="34"/>
      <c r="AZ21" s="5"/>
      <c r="BA21" s="34"/>
      <c r="BB21" s="34"/>
      <c r="BC21" s="5"/>
      <c r="BD21" s="5"/>
      <c r="BE21" s="5"/>
      <c r="BF21" s="5"/>
      <c r="BG21" s="5"/>
      <c r="BH21" s="5"/>
      <c r="BI21" s="5"/>
      <c r="BJ21" s="5"/>
      <c r="BK21" s="5"/>
      <c r="BL21" s="5"/>
    </row>
    <row r="22" spans="1:69" x14ac:dyDescent="0.3">
      <c r="A22" s="5"/>
      <c r="B22" s="232" t="s">
        <v>113</v>
      </c>
      <c r="C22" s="233"/>
      <c r="D22" s="233"/>
      <c r="E22" s="234"/>
      <c r="F22" s="5"/>
      <c r="G22" s="5"/>
      <c r="H22" s="5"/>
      <c r="I22" s="5"/>
      <c r="J22" s="5"/>
      <c r="K22" s="31"/>
      <c r="L22" s="32"/>
      <c r="M22" s="5"/>
      <c r="N22" s="5"/>
      <c r="O22" s="43"/>
      <c r="P22" s="37"/>
      <c r="Q22" s="37"/>
      <c r="R22" s="44"/>
      <c r="S22" s="5"/>
      <c r="T22" s="5"/>
      <c r="U22" s="5"/>
      <c r="V22" s="5"/>
      <c r="W22" s="5"/>
      <c r="X22" s="5"/>
      <c r="Y22" s="5"/>
      <c r="Z22" s="5"/>
      <c r="AA22" s="5"/>
      <c r="AB22" s="5"/>
      <c r="AC22" s="5"/>
      <c r="AD22" s="5"/>
      <c r="AE22" s="5"/>
      <c r="AF22" s="5"/>
      <c r="AG22" s="33"/>
      <c r="AH22" s="32"/>
      <c r="AI22" s="5"/>
      <c r="AJ22" s="5"/>
      <c r="AK22" s="5"/>
      <c r="AL22" s="5"/>
      <c r="AM22" s="34"/>
      <c r="AN22" s="5"/>
      <c r="AO22" s="34"/>
      <c r="AP22" s="5"/>
      <c r="AQ22" s="34"/>
      <c r="AR22" s="5"/>
      <c r="AS22" s="34"/>
      <c r="AT22" s="5"/>
      <c r="AU22" s="34"/>
      <c r="AV22" s="5"/>
      <c r="AW22" s="34"/>
      <c r="AX22" s="5"/>
      <c r="AY22" s="34"/>
      <c r="AZ22" s="5"/>
      <c r="BA22" s="34"/>
      <c r="BB22" s="34"/>
      <c r="BC22" s="5"/>
      <c r="BD22" s="5"/>
      <c r="BE22" s="5"/>
      <c r="BF22" s="5"/>
      <c r="BG22" s="5"/>
      <c r="BH22" s="5"/>
      <c r="BI22" s="5"/>
      <c r="BJ22" s="5"/>
      <c r="BK22" s="5"/>
      <c r="BL22" s="5"/>
    </row>
    <row r="23" spans="1:69" x14ac:dyDescent="0.3">
      <c r="A23" s="5"/>
      <c r="B23" s="38" t="s">
        <v>107</v>
      </c>
      <c r="C23" s="38" t="s">
        <v>108</v>
      </c>
      <c r="D23" s="232" t="s">
        <v>109</v>
      </c>
      <c r="E23" s="234"/>
      <c r="F23" s="5"/>
      <c r="G23" s="5"/>
      <c r="H23" s="5"/>
      <c r="I23" s="5"/>
      <c r="J23" s="5"/>
      <c r="K23" s="31"/>
      <c r="L23" s="32"/>
      <c r="M23" s="5"/>
      <c r="N23" s="5"/>
      <c r="O23" s="43"/>
      <c r="P23" s="37"/>
      <c r="Q23" s="37"/>
      <c r="R23" s="44"/>
      <c r="S23" s="5"/>
      <c r="T23" s="5"/>
      <c r="U23" s="5"/>
      <c r="V23" s="5"/>
      <c r="W23" s="5"/>
      <c r="X23" s="5"/>
      <c r="Y23" s="5"/>
      <c r="Z23" s="5"/>
      <c r="AA23" s="5"/>
      <c r="AB23" s="5"/>
      <c r="AC23" s="5"/>
      <c r="AD23" s="5"/>
      <c r="AE23" s="5"/>
      <c r="AF23" s="5"/>
      <c r="AG23" s="33"/>
      <c r="AH23" s="32"/>
      <c r="AI23" s="5"/>
      <c r="AJ23" s="5"/>
      <c r="AK23" s="5"/>
      <c r="AL23" s="5"/>
      <c r="AM23" s="34"/>
      <c r="AN23" s="5"/>
      <c r="AO23" s="34"/>
      <c r="AP23" s="5"/>
      <c r="AQ23" s="34"/>
      <c r="AR23" s="5"/>
      <c r="AS23" s="34"/>
      <c r="AT23" s="5"/>
      <c r="AU23" s="34"/>
      <c r="AV23" s="5"/>
      <c r="AW23" s="34"/>
      <c r="AX23" s="5"/>
      <c r="AY23" s="34"/>
      <c r="AZ23" s="5"/>
      <c r="BA23" s="34"/>
      <c r="BB23" s="34"/>
      <c r="BC23" s="5"/>
      <c r="BD23" s="5"/>
      <c r="BE23" s="5"/>
      <c r="BF23" s="5"/>
      <c r="BG23" s="5"/>
      <c r="BH23" s="5"/>
      <c r="BI23" s="5"/>
      <c r="BJ23" s="5"/>
      <c r="BK23" s="5"/>
      <c r="BL23" s="5"/>
    </row>
    <row r="24" spans="1:69" x14ac:dyDescent="0.3">
      <c r="A24" s="5"/>
      <c r="B24" s="40" t="str">
        <f>+'[1]Gestiòn de Comunicaciòn Estratè'!B22</f>
        <v>Diana Espinosa Calderòn</v>
      </c>
      <c r="C24" s="41" t="s">
        <v>114</v>
      </c>
      <c r="D24" s="235" t="s">
        <v>115</v>
      </c>
      <c r="E24" s="234"/>
      <c r="F24" s="5"/>
      <c r="G24" s="5"/>
      <c r="H24" s="5"/>
      <c r="I24" s="5"/>
      <c r="J24" s="5"/>
      <c r="K24" s="31"/>
      <c r="L24" s="32"/>
      <c r="M24" s="5"/>
      <c r="N24" s="5"/>
      <c r="O24" s="43"/>
      <c r="P24" s="37"/>
      <c r="Q24" s="44"/>
      <c r="R24" s="37"/>
      <c r="S24" s="5"/>
      <c r="T24" s="5"/>
      <c r="U24" s="5"/>
      <c r="V24" s="5"/>
      <c r="W24" s="5"/>
      <c r="X24" s="5"/>
      <c r="Y24" s="5"/>
      <c r="Z24" s="5"/>
      <c r="AA24" s="5"/>
      <c r="AB24" s="5"/>
      <c r="AC24" s="5"/>
      <c r="AD24" s="5"/>
      <c r="AE24" s="5"/>
      <c r="AF24" s="5"/>
      <c r="AG24" s="33"/>
      <c r="AH24" s="32"/>
      <c r="AI24" s="5"/>
      <c r="AJ24" s="5"/>
      <c r="AK24" s="5"/>
      <c r="AL24" s="5"/>
      <c r="AM24" s="34"/>
      <c r="AN24" s="5"/>
      <c r="AO24" s="34"/>
      <c r="AP24" s="5"/>
      <c r="AQ24" s="34"/>
      <c r="AR24" s="5"/>
      <c r="AS24" s="34"/>
      <c r="AT24" s="5"/>
      <c r="AU24" s="34"/>
      <c r="AV24" s="5"/>
      <c r="AW24" s="34"/>
      <c r="AX24" s="5"/>
      <c r="AY24" s="34"/>
      <c r="AZ24" s="5"/>
      <c r="BA24" s="34"/>
      <c r="BB24" s="34"/>
      <c r="BC24" s="5"/>
      <c r="BD24" s="5"/>
      <c r="BE24" s="5"/>
      <c r="BF24" s="5"/>
      <c r="BG24" s="5"/>
      <c r="BH24" s="5"/>
      <c r="BI24" s="5"/>
      <c r="BJ24" s="5"/>
      <c r="BK24" s="5"/>
      <c r="BL24" s="5"/>
    </row>
    <row r="27" spans="1:69" ht="14.4" x14ac:dyDescent="0.3">
      <c r="B27" s="232" t="s">
        <v>116</v>
      </c>
      <c r="C27" s="233"/>
      <c r="D27" s="233"/>
      <c r="E27" s="234"/>
    </row>
    <row r="28" spans="1:69" ht="14.4" x14ac:dyDescent="0.3">
      <c r="B28" s="38" t="s">
        <v>107</v>
      </c>
      <c r="C28" s="38" t="s">
        <v>108</v>
      </c>
      <c r="D28" s="232" t="s">
        <v>109</v>
      </c>
      <c r="E28" s="234"/>
    </row>
    <row r="29" spans="1:69" ht="14.4" x14ac:dyDescent="0.3">
      <c r="B29" s="47" t="str">
        <f>+'[1]Gestiòn de Comunicaciòn Estratè'!B27</f>
        <v>Karolin Saldarriaga Angulo</v>
      </c>
      <c r="C29" s="41" t="s">
        <v>114</v>
      </c>
      <c r="D29" s="235" t="s">
        <v>117</v>
      </c>
      <c r="E29" s="234"/>
    </row>
    <row r="30" spans="1:69" ht="14.4" x14ac:dyDescent="0.3">
      <c r="B30" s="2"/>
      <c r="C30" s="2"/>
      <c r="D30" s="5"/>
      <c r="E30" s="2"/>
    </row>
    <row r="31" spans="1:69" ht="14.4" x14ac:dyDescent="0.3">
      <c r="B31" s="232" t="s">
        <v>118</v>
      </c>
      <c r="C31" s="233"/>
      <c r="D31" s="233"/>
      <c r="E31" s="234"/>
    </row>
    <row r="32" spans="1:69" ht="14.4" x14ac:dyDescent="0.3">
      <c r="B32" s="245" t="s">
        <v>119</v>
      </c>
      <c r="C32" s="233"/>
      <c r="D32" s="233"/>
      <c r="E32" s="234"/>
    </row>
  </sheetData>
  <mergeCells count="163">
    <mergeCell ref="BK9:BK10"/>
    <mergeCell ref="BL9:BL10"/>
    <mergeCell ref="BH2:BK3"/>
    <mergeCell ref="ME5:MJ5"/>
    <mergeCell ref="A6:A8"/>
    <mergeCell ref="B6:B8"/>
    <mergeCell ref="C6:C8"/>
    <mergeCell ref="D6:D8"/>
    <mergeCell ref="E6:E8"/>
    <mergeCell ref="K2:BA2"/>
    <mergeCell ref="D3:J3"/>
    <mergeCell ref="K3:BA3"/>
    <mergeCell ref="A4:E5"/>
    <mergeCell ref="A1:B3"/>
    <mergeCell ref="C1:C2"/>
    <mergeCell ref="D1:J2"/>
    <mergeCell ref="K1:BA1"/>
    <mergeCell ref="BB1:BC3"/>
    <mergeCell ref="BD1:BG3"/>
    <mergeCell ref="F6:J6"/>
    <mergeCell ref="K6:L6"/>
    <mergeCell ref="M6:AF6"/>
    <mergeCell ref="AG6:AH6"/>
    <mergeCell ref="AI6:AJ8"/>
    <mergeCell ref="BH1:BK1"/>
    <mergeCell ref="AK6:AK8"/>
    <mergeCell ref="BM4:BQ5"/>
    <mergeCell ref="F5:AJ5"/>
    <mergeCell ref="BN6:BN8"/>
    <mergeCell ref="BO6:BO8"/>
    <mergeCell ref="BP6:BP8"/>
    <mergeCell ref="BQ6:BQ8"/>
    <mergeCell ref="K7:K8"/>
    <mergeCell ref="L7:L8"/>
    <mergeCell ref="AF7:AF8"/>
    <mergeCell ref="AG7:AG8"/>
    <mergeCell ref="AH7:AH8"/>
    <mergeCell ref="AL7:AM7"/>
    <mergeCell ref="BI6:BJ8"/>
    <mergeCell ref="BK6:BK8"/>
    <mergeCell ref="AL6:AY6"/>
    <mergeCell ref="AZ6:BA8"/>
    <mergeCell ref="BB6:BC8"/>
    <mergeCell ref="BD6:BE8"/>
    <mergeCell ref="BF6:BG8"/>
    <mergeCell ref="BH6:BH8"/>
    <mergeCell ref="AN7:AO7"/>
    <mergeCell ref="AP7:AQ7"/>
    <mergeCell ref="AR7:AS7"/>
    <mergeCell ref="AT7:AU7"/>
    <mergeCell ref="AV7:AW7"/>
    <mergeCell ref="AX7:AY7"/>
    <mergeCell ref="AL8:AM8"/>
    <mergeCell ref="AN8:AO8"/>
    <mergeCell ref="AP8:AQ8"/>
    <mergeCell ref="AR8:AS8"/>
    <mergeCell ref="AT8:AU8"/>
    <mergeCell ref="AV8:AW8"/>
    <mergeCell ref="AX8:AY8"/>
    <mergeCell ref="H9:H10"/>
    <mergeCell ref="I9:I10"/>
    <mergeCell ref="J9:J10"/>
    <mergeCell ref="K9:K10"/>
    <mergeCell ref="L9:L10"/>
    <mergeCell ref="M9:M10"/>
    <mergeCell ref="A9:A10"/>
    <mergeCell ref="C9:C10"/>
    <mergeCell ref="D9:D10"/>
    <mergeCell ref="E9:E10"/>
    <mergeCell ref="F9:F10"/>
    <mergeCell ref="G9:G10"/>
    <mergeCell ref="A13:A14"/>
    <mergeCell ref="C13:C14"/>
    <mergeCell ref="D13:D14"/>
    <mergeCell ref="E13:E14"/>
    <mergeCell ref="F13:F14"/>
    <mergeCell ref="G13:G14"/>
    <mergeCell ref="AF9:AF10"/>
    <mergeCell ref="AG9:AG10"/>
    <mergeCell ref="AH9:AH10"/>
    <mergeCell ref="Z9:Z10"/>
    <mergeCell ref="AA9:AA10"/>
    <mergeCell ref="AB9:AB10"/>
    <mergeCell ref="AC9:AC10"/>
    <mergeCell ref="AD9:AD10"/>
    <mergeCell ref="AE9:AE10"/>
    <mergeCell ref="T9:T10"/>
    <mergeCell ref="U9:U10"/>
    <mergeCell ref="V9:V10"/>
    <mergeCell ref="W9:W10"/>
    <mergeCell ref="X9:X10"/>
    <mergeCell ref="Y9:Y10"/>
    <mergeCell ref="N9:N10"/>
    <mergeCell ref="O9:O10"/>
    <mergeCell ref="P9:P10"/>
    <mergeCell ref="BG9:BG10"/>
    <mergeCell ref="BH9:BH10"/>
    <mergeCell ref="BI9:BI10"/>
    <mergeCell ref="BJ9:BJ10"/>
    <mergeCell ref="AI9:AI10"/>
    <mergeCell ref="AJ9:AJ10"/>
    <mergeCell ref="BF9:BF10"/>
    <mergeCell ref="Q9:Q10"/>
    <mergeCell ref="R9:R10"/>
    <mergeCell ref="S9:S10"/>
    <mergeCell ref="AK9:AK10"/>
    <mergeCell ref="AI13:AI14"/>
    <mergeCell ref="Z13:Z14"/>
    <mergeCell ref="AA13:AA14"/>
    <mergeCell ref="AB13:AB14"/>
    <mergeCell ref="AC13:AC14"/>
    <mergeCell ref="AD13:AD14"/>
    <mergeCell ref="AE13:AE14"/>
    <mergeCell ref="K13:K14"/>
    <mergeCell ref="L13:L14"/>
    <mergeCell ref="M13:M14"/>
    <mergeCell ref="T13:T14"/>
    <mergeCell ref="U13:U14"/>
    <mergeCell ref="V13:V14"/>
    <mergeCell ref="W13:W14"/>
    <mergeCell ref="X13:X14"/>
    <mergeCell ref="Y13:Y14"/>
    <mergeCell ref="N13:N14"/>
    <mergeCell ref="O13:O14"/>
    <mergeCell ref="P13:P14"/>
    <mergeCell ref="AF13:AF14"/>
    <mergeCell ref="AG13:AG14"/>
    <mergeCell ref="AH13:AH14"/>
    <mergeCell ref="I13:I14"/>
    <mergeCell ref="D28:E28"/>
    <mergeCell ref="D29:E29"/>
    <mergeCell ref="B31:E31"/>
    <mergeCell ref="B32:E32"/>
    <mergeCell ref="D18:E18"/>
    <mergeCell ref="D19:E19"/>
    <mergeCell ref="B22:E22"/>
    <mergeCell ref="D23:E23"/>
    <mergeCell ref="D24:E24"/>
    <mergeCell ref="B27:E27"/>
    <mergeCell ref="J13:J14"/>
    <mergeCell ref="B17:E17"/>
    <mergeCell ref="F4:BL4"/>
    <mergeCell ref="AK5:BL5"/>
    <mergeCell ref="BM13:BM14"/>
    <mergeCell ref="BN13:BN14"/>
    <mergeCell ref="BO13:BO14"/>
    <mergeCell ref="BP13:BP14"/>
    <mergeCell ref="BQ13:BQ14"/>
    <mergeCell ref="AK13:AK14"/>
    <mergeCell ref="BL6:BL8"/>
    <mergeCell ref="BL13:BL14"/>
    <mergeCell ref="BM6:BM8"/>
    <mergeCell ref="BG13:BG14"/>
    <mergeCell ref="BH13:BH14"/>
    <mergeCell ref="BI13:BI14"/>
    <mergeCell ref="BJ13:BJ14"/>
    <mergeCell ref="BK13:BK14"/>
    <mergeCell ref="AJ13:AJ14"/>
    <mergeCell ref="BF13:BF14"/>
    <mergeCell ref="Q13:Q14"/>
    <mergeCell ref="R13:R14"/>
    <mergeCell ref="S13:S14"/>
    <mergeCell ref="H13:H14"/>
  </mergeCells>
  <conditionalFormatting sqref="K9:K14">
    <cfRule type="cellIs" dxfId="716" priority="47" operator="equal">
      <formula>5</formula>
    </cfRule>
    <cfRule type="cellIs" dxfId="715" priority="48" operator="equal">
      <formula>4</formula>
    </cfRule>
    <cfRule type="cellIs" dxfId="714" priority="49" operator="equal">
      <formula>3</formula>
    </cfRule>
    <cfRule type="cellIs" dxfId="713" priority="50" operator="equal">
      <formula>2</formula>
    </cfRule>
    <cfRule type="cellIs" dxfId="712" priority="51" operator="equal">
      <formula>1</formula>
    </cfRule>
  </conditionalFormatting>
  <conditionalFormatting sqref="L9:L14">
    <cfRule type="cellIs" dxfId="711" priority="45" operator="equal">
      <formula>"RARA VEZ"</formula>
    </cfRule>
    <cfRule type="cellIs" dxfId="710" priority="42" operator="equal">
      <formula>"CASI SIEMPRE"</formula>
    </cfRule>
    <cfRule type="cellIs" dxfId="709" priority="43" operator="equal">
      <formula>"PROBABLE"</formula>
    </cfRule>
    <cfRule type="cellIs" dxfId="708" priority="44" operator="equal">
      <formula>"POSIBLE"</formula>
    </cfRule>
    <cfRule type="cellIs" dxfId="707" priority="46" operator="equal">
      <formula>"IMPROBABLE"</formula>
    </cfRule>
  </conditionalFormatting>
  <conditionalFormatting sqref="AF9:AF13 AG9:AG14">
    <cfRule type="cellIs" dxfId="706" priority="52" operator="greaterThanOrEqual">
      <formula>12</formula>
    </cfRule>
    <cfRule type="cellIs" dxfId="705" priority="53" operator="between">
      <formula>6</formula>
      <formula>11</formula>
    </cfRule>
    <cfRule type="cellIs" dxfId="704" priority="54" operator="between">
      <formula>1</formula>
      <formula>5</formula>
    </cfRule>
  </conditionalFormatting>
  <conditionalFormatting sqref="AG9:AG15">
    <cfRule type="cellIs" dxfId="703" priority="126" operator="equal">
      <formula>4</formula>
    </cfRule>
    <cfRule type="cellIs" dxfId="702" priority="128" operator="equal">
      <formula>3</formula>
    </cfRule>
    <cfRule type="cellIs" dxfId="701" priority="127" operator="equal">
      <formula>5</formula>
    </cfRule>
  </conditionalFormatting>
  <conditionalFormatting sqref="AH9 AH11">
    <cfRule type="cellIs" dxfId="700" priority="36" operator="equal">
      <formula>"MAYOR"</formula>
    </cfRule>
  </conditionalFormatting>
  <conditionalFormatting sqref="AJ9:AJ10 AJ12:AJ14">
    <cfRule type="containsText" dxfId="699" priority="129" operator="containsText" text="EXTREMO">
      <formula>NOT(ISERROR(SEARCH(("EXTREMO"),(AJ9))))</formula>
    </cfRule>
  </conditionalFormatting>
  <conditionalFormatting sqref="AJ9:AJ14">
    <cfRule type="containsText" dxfId="698" priority="131" operator="containsText" text="ALTO">
      <formula>NOT(ISERROR(SEARCH(("ALTO"),(AJ9))))</formula>
    </cfRule>
    <cfRule type="containsText" dxfId="697" priority="130" operator="containsText" text="MODERADO">
      <formula>NOT(ISERROR(SEARCH(("MODERADO"),(AJ9))))</formula>
    </cfRule>
    <cfRule type="containsText" dxfId="696" priority="132" operator="containsText" text="BAJO">
      <formula>NOT(ISERROR(SEARCH(("BAJO"),(AJ9))))</formula>
    </cfRule>
  </conditionalFormatting>
  <conditionalFormatting sqref="AM9:AM14 AO9:AO14 AQ9:AQ14 AS9:AS14 AU9:AU14 AW9:AW14 AY9:AY14">
    <cfRule type="cellIs" dxfId="695" priority="58" operator="equal">
      <formula>""""""</formula>
    </cfRule>
  </conditionalFormatting>
  <conditionalFormatting sqref="AM9:AM14 AO9:AO14 AQ9:AQ14 AS9:AS14 AU9:AU14 AY9:AY14">
    <cfRule type="cellIs" dxfId="694" priority="63" stopIfTrue="1" operator="equal">
      <formula>15</formula>
    </cfRule>
    <cfRule type="cellIs" dxfId="693" priority="62" stopIfTrue="1" operator="equal">
      <formula>10</formula>
    </cfRule>
  </conditionalFormatting>
  <conditionalFormatting sqref="AM10">
    <cfRule type="cellIs" dxfId="692" priority="110" stopIfTrue="1" operator="equal">
      <formula>15</formula>
    </cfRule>
    <cfRule type="cellIs" dxfId="691" priority="109" operator="equal">
      <formula>0</formula>
    </cfRule>
    <cfRule type="cellIs" dxfId="690" priority="108" stopIfTrue="1" operator="equal">
      <formula>10</formula>
    </cfRule>
    <cfRule type="cellIs" dxfId="689" priority="107" operator="equal">
      <formula>""""""</formula>
    </cfRule>
  </conditionalFormatting>
  <conditionalFormatting sqref="AM12:AM14">
    <cfRule type="cellIs" dxfId="688" priority="112" stopIfTrue="1" operator="equal">
      <formula>10</formula>
    </cfRule>
    <cfRule type="cellIs" dxfId="687" priority="111" operator="equal">
      <formula>""""""</formula>
    </cfRule>
    <cfRule type="cellIs" dxfId="686" priority="114" stopIfTrue="1" operator="equal">
      <formula>15</formula>
    </cfRule>
    <cfRule type="cellIs" dxfId="685" priority="113" operator="equal">
      <formula>0</formula>
    </cfRule>
  </conditionalFormatting>
  <conditionalFormatting sqref="AO10">
    <cfRule type="cellIs" dxfId="684" priority="100" stopIfTrue="1" operator="equal">
      <formula>10</formula>
    </cfRule>
    <cfRule type="cellIs" dxfId="683" priority="102" stopIfTrue="1" operator="equal">
      <formula>15</formula>
    </cfRule>
    <cfRule type="cellIs" dxfId="682" priority="101" operator="equal">
      <formula>0</formula>
    </cfRule>
    <cfRule type="cellIs" dxfId="681" priority="99" operator="equal">
      <formula>""""""</formula>
    </cfRule>
  </conditionalFormatting>
  <conditionalFormatting sqref="AO12:AO14">
    <cfRule type="cellIs" dxfId="680" priority="106" stopIfTrue="1" operator="equal">
      <formula>15</formula>
    </cfRule>
    <cfRule type="cellIs" dxfId="679" priority="104" stopIfTrue="1" operator="equal">
      <formula>10</formula>
    </cfRule>
    <cfRule type="cellIs" dxfId="678" priority="103" operator="equal">
      <formula>""""""</formula>
    </cfRule>
    <cfRule type="cellIs" dxfId="677" priority="105" operator="equal">
      <formula>0</formula>
    </cfRule>
  </conditionalFormatting>
  <conditionalFormatting sqref="AQ10">
    <cfRule type="cellIs" dxfId="676" priority="92" stopIfTrue="1" operator="equal">
      <formula>10</formula>
    </cfRule>
    <cfRule type="cellIs" dxfId="675" priority="91" operator="equal">
      <formula>""""""</formula>
    </cfRule>
    <cfRule type="cellIs" dxfId="674" priority="94" stopIfTrue="1" operator="equal">
      <formula>15</formula>
    </cfRule>
    <cfRule type="cellIs" dxfId="673" priority="93" operator="equal">
      <formula>0</formula>
    </cfRule>
  </conditionalFormatting>
  <conditionalFormatting sqref="AQ12:AQ14">
    <cfRule type="cellIs" dxfId="672" priority="95" operator="equal">
      <formula>""""""</formula>
    </cfRule>
    <cfRule type="cellIs" dxfId="671" priority="98" stopIfTrue="1" operator="equal">
      <formula>15</formula>
    </cfRule>
    <cfRule type="cellIs" dxfId="670" priority="97" operator="equal">
      <formula>0</formula>
    </cfRule>
    <cfRule type="cellIs" dxfId="669" priority="96" stopIfTrue="1" operator="equal">
      <formula>10</formula>
    </cfRule>
  </conditionalFormatting>
  <conditionalFormatting sqref="AS10">
    <cfRule type="cellIs" dxfId="668" priority="85" operator="equal">
      <formula>0</formula>
    </cfRule>
    <cfRule type="cellIs" dxfId="667" priority="86" stopIfTrue="1" operator="equal">
      <formula>15</formula>
    </cfRule>
    <cfRule type="cellIs" dxfId="666" priority="83" operator="equal">
      <formula>""""""</formula>
    </cfRule>
    <cfRule type="cellIs" dxfId="665" priority="84" stopIfTrue="1" operator="equal">
      <formula>10</formula>
    </cfRule>
  </conditionalFormatting>
  <conditionalFormatting sqref="AS12:AS14">
    <cfRule type="cellIs" dxfId="664" priority="87" operator="equal">
      <formula>""""""</formula>
    </cfRule>
    <cfRule type="cellIs" dxfId="663" priority="88" stopIfTrue="1" operator="equal">
      <formula>10</formula>
    </cfRule>
    <cfRule type="cellIs" dxfId="662" priority="89" operator="equal">
      <formula>0</formula>
    </cfRule>
    <cfRule type="cellIs" dxfId="661" priority="90" stopIfTrue="1" operator="equal">
      <formula>15</formula>
    </cfRule>
  </conditionalFormatting>
  <conditionalFormatting sqref="AU10">
    <cfRule type="cellIs" dxfId="660" priority="77" operator="equal">
      <formula>0</formula>
    </cfRule>
    <cfRule type="cellIs" dxfId="659" priority="78" stopIfTrue="1" operator="equal">
      <formula>15</formula>
    </cfRule>
    <cfRule type="cellIs" dxfId="658" priority="76" stopIfTrue="1" operator="equal">
      <formula>10</formula>
    </cfRule>
    <cfRule type="cellIs" dxfId="657" priority="75" operator="equal">
      <formula>""""""</formula>
    </cfRule>
  </conditionalFormatting>
  <conditionalFormatting sqref="AU12:AU14">
    <cfRule type="cellIs" dxfId="656" priority="82" stopIfTrue="1" operator="equal">
      <formula>15</formula>
    </cfRule>
    <cfRule type="cellIs" dxfId="655" priority="81" operator="equal">
      <formula>0</formula>
    </cfRule>
    <cfRule type="cellIs" dxfId="654" priority="80" stopIfTrue="1" operator="equal">
      <formula>10</formula>
    </cfRule>
    <cfRule type="cellIs" dxfId="653" priority="79" operator="equal">
      <formula>""""""</formula>
    </cfRule>
  </conditionalFormatting>
  <conditionalFormatting sqref="AW9:AW14 AM9:AM14 AO9:AO14 AQ9:AQ14 AS9:AS14 AU9:AU14 AY9:AY14">
    <cfRule type="cellIs" dxfId="652" priority="60" operator="equal">
      <formula>0</formula>
    </cfRule>
  </conditionalFormatting>
  <conditionalFormatting sqref="AW9:AW14">
    <cfRule type="cellIs" dxfId="651" priority="59" stopIfTrue="1" operator="equal">
      <formula>5</formula>
    </cfRule>
    <cfRule type="cellIs" dxfId="650" priority="61" stopIfTrue="1" operator="equal">
      <formula>10</formula>
    </cfRule>
  </conditionalFormatting>
  <conditionalFormatting sqref="AW10">
    <cfRule type="cellIs" dxfId="649" priority="118" stopIfTrue="1" operator="equal">
      <formula>10</formula>
    </cfRule>
    <cfRule type="cellIs" dxfId="648" priority="117" operator="equal">
      <formula>0</formula>
    </cfRule>
    <cfRule type="cellIs" dxfId="647" priority="116" stopIfTrue="1" operator="equal">
      <formula>5</formula>
    </cfRule>
    <cfRule type="cellIs" dxfId="646" priority="115" operator="equal">
      <formula>""""""</formula>
    </cfRule>
  </conditionalFormatting>
  <conditionalFormatting sqref="AW12:AW14">
    <cfRule type="cellIs" dxfId="645" priority="120" stopIfTrue="1" operator="equal">
      <formula>5</formula>
    </cfRule>
    <cfRule type="cellIs" dxfId="644" priority="119" operator="equal">
      <formula>""""""</formula>
    </cfRule>
    <cfRule type="cellIs" dxfId="643" priority="121" operator="equal">
      <formula>0</formula>
    </cfRule>
    <cfRule type="cellIs" dxfId="642" priority="122" stopIfTrue="1" operator="equal">
      <formula>10</formula>
    </cfRule>
  </conditionalFormatting>
  <conditionalFormatting sqref="AY10">
    <cfRule type="cellIs" dxfId="641" priority="67" operator="equal">
      <formula>""""""</formula>
    </cfRule>
    <cfRule type="cellIs" dxfId="640" priority="70" stopIfTrue="1" operator="equal">
      <formula>15</formula>
    </cfRule>
    <cfRule type="cellIs" dxfId="639" priority="69" operator="equal">
      <formula>0</formula>
    </cfRule>
    <cfRule type="cellIs" dxfId="638" priority="68" stopIfTrue="1" operator="equal">
      <formula>10</formula>
    </cfRule>
  </conditionalFormatting>
  <conditionalFormatting sqref="AY12:AY14">
    <cfRule type="cellIs" dxfId="637" priority="72" stopIfTrue="1" operator="equal">
      <formula>10</formula>
    </cfRule>
    <cfRule type="cellIs" dxfId="636" priority="73" operator="equal">
      <formula>0</formula>
    </cfRule>
    <cfRule type="cellIs" dxfId="635" priority="74" stopIfTrue="1" operator="equal">
      <formula>15</formula>
    </cfRule>
    <cfRule type="cellIs" dxfId="634" priority="71" operator="equal">
      <formula>""""""</formula>
    </cfRule>
  </conditionalFormatting>
  <conditionalFormatting sqref="AZ9:AZ14 BC9:BC14">
    <cfRule type="cellIs" dxfId="633" priority="64" operator="equal">
      <formula>"DÉBIL"</formula>
    </cfRule>
    <cfRule type="cellIs" dxfId="632" priority="65" operator="equal">
      <formula>"MODERADO"</formula>
    </cfRule>
    <cfRule type="cellIs" dxfId="631" priority="66" operator="equal">
      <formula>"FUERTE"</formula>
    </cfRule>
  </conditionalFormatting>
  <conditionalFormatting sqref="BA9:BB14">
    <cfRule type="cellIs" dxfId="630" priority="123" operator="greaterThanOrEqual">
      <formula>96</formula>
    </cfRule>
    <cfRule type="cellIs" dxfId="629" priority="124" operator="between">
      <formula>86</formula>
      <formula>95</formula>
    </cfRule>
    <cfRule type="cellIs" dxfId="628" priority="125" operator="between">
      <formula>0</formula>
      <formula>85</formula>
    </cfRule>
  </conditionalFormatting>
  <conditionalFormatting sqref="BG9 BG11:BG13">
    <cfRule type="containsText" dxfId="627" priority="41" operator="containsText" text="CASI SIEMPRE">
      <formula>NOT(ISERROR(SEARCH(("CASI SIEMPRE"),(BG9))))</formula>
    </cfRule>
    <cfRule type="containsText" dxfId="626" priority="40" operator="containsText" text="PROBABLE">
      <formula>NOT(ISERROR(SEARCH(("PROBABLE"),(BG9))))</formula>
    </cfRule>
    <cfRule type="containsText" dxfId="625" priority="39" operator="containsText" text="POSIBLE">
      <formula>NOT(ISERROR(SEARCH(("POSIBLE"),(BG9))))</formula>
    </cfRule>
    <cfRule type="containsText" dxfId="624" priority="38" operator="containsText" text="IMPROBABLE">
      <formula>NOT(ISERROR(SEARCH(("IMPROBABLE"),(BG9))))</formula>
    </cfRule>
    <cfRule type="containsText" dxfId="623" priority="37" operator="containsText" text="RARA VEZ">
      <formula>NOT(ISERROR(SEARCH(("RARA VEZ"),(BG9))))</formula>
    </cfRule>
  </conditionalFormatting>
  <conditionalFormatting sqref="BG9:BH9 BG11:BH13 AH9:AH14">
    <cfRule type="cellIs" dxfId="622" priority="56" operator="equal">
      <formula>"MAYOR"</formula>
    </cfRule>
    <cfRule type="cellIs" dxfId="621" priority="57" operator="equal">
      <formula>"MODERADO"</formula>
    </cfRule>
    <cfRule type="cellIs" dxfId="620" priority="55" operator="equal">
      <formula>"CATASTRÓFICO"</formula>
    </cfRule>
  </conditionalFormatting>
  <conditionalFormatting sqref="BJ9 BJ11:BJ13">
    <cfRule type="containsText" dxfId="619" priority="33" operator="containsText" text="ALTO">
      <formula>NOT(ISERROR(SEARCH(("ALTO"),(BJ9))))</formula>
    </cfRule>
    <cfRule type="containsText" dxfId="618" priority="34" operator="containsText" text="EXTREMO">
      <formula>NOT(ISERROR(SEARCH(("EXTREMO"),(BJ9))))</formula>
    </cfRule>
    <cfRule type="containsText" dxfId="617" priority="35" operator="containsText" text="MODERADO">
      <formula>NOT(ISERROR(SEARCH(("MODERADO"),(BJ9))))</formula>
    </cfRule>
  </conditionalFormatting>
  <dataValidations count="10">
    <dataValidation type="list" allowBlank="1" showErrorMessage="1" sqref="BB9:BB14" xr:uid="{88AB7191-F267-4E8B-9364-BEBF931FADE9}">
      <formula1>$MC$6:$MC$9</formula1>
    </dataValidation>
    <dataValidation type="list" allowBlank="1" showErrorMessage="1" sqref="AX9:AX14" xr:uid="{50BDBD52-8A07-46FD-BCC0-93930B737A86}">
      <formula1>$MI$8:$MI$9</formula1>
    </dataValidation>
    <dataValidation type="list" allowBlank="1" showErrorMessage="1" sqref="AV9:AV14" xr:uid="{0F89900E-0C22-4C42-9797-821BEE3D65FA}">
      <formula1>$MJ$8:$MJ$10</formula1>
    </dataValidation>
    <dataValidation type="list" allowBlank="1" showErrorMessage="1" sqref="AP9:AP14" xr:uid="{DAD7D47C-0344-4AC1-8E40-B472EA70752B}">
      <formula1>$MF$8:$MF$9</formula1>
    </dataValidation>
    <dataValidation type="list" allowBlank="1" showErrorMessage="1" sqref="AN9:AN14" xr:uid="{E0BEF093-ED20-46B8-9297-0457906D6E7A}">
      <formula1>$ME$10:$ME$11</formula1>
    </dataValidation>
    <dataValidation type="list" allowBlank="1" showErrorMessage="1" sqref="AL9:AL14" xr:uid="{805721EE-2D0C-42FB-9448-9766868D7C81}">
      <formula1>$ME$8:$ME$9</formula1>
    </dataValidation>
    <dataValidation type="list" allowBlank="1" showErrorMessage="1" sqref="AT9:AT14" xr:uid="{BFC828E3-84B2-469E-AD9C-AEBD512FC983}">
      <formula1>$MH$8:$MH$9</formula1>
    </dataValidation>
    <dataValidation type="list" allowBlank="1" showErrorMessage="1" sqref="AR9:AR14" xr:uid="{EE2B7302-FE19-4CD4-972E-669C874AAD8C}">
      <formula1>$MG$8:$MG$10</formula1>
    </dataValidation>
    <dataValidation type="list" allowBlank="1" showInputMessage="1" showErrorMessage="1" prompt="ADVERTENCIA - Si marca más de una opción para el mismo riesgo, será tomad por cierta la PROBABILIDAD MÁS ALTA" sqref="F9:J9 F11:J13" xr:uid="{26BBB05C-F528-49CC-B4A1-4EF767161692}">
      <formula1>$MK$6</formula1>
    </dataValidation>
    <dataValidation type="list" allowBlank="1" showInputMessage="1" showErrorMessage="1" prompt="ERROR - NO ADMITE VALOR DIFERENTE AL DE LA LISTA DESPLEGABLE (X)" sqref="M9:AE9 M11:AE13" xr:uid="{390B2451-624F-4ED0-82F3-3964EB6877A3}">
      <formula1>$MK$6</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81208-E9E3-4F62-8178-84EC36D2078D}">
  <dimension ref="A1:MN30"/>
  <sheetViews>
    <sheetView topLeftCell="P1" workbookViewId="0">
      <selection activeCell="AK9" sqref="AK9"/>
    </sheetView>
  </sheetViews>
  <sheetFormatPr baseColWidth="10" defaultColWidth="14" defaultRowHeight="15" customHeight="1" x14ac:dyDescent="0.3"/>
  <cols>
    <col min="1" max="1" width="11.21875" customWidth="1"/>
    <col min="2" max="2" width="43.44140625" customWidth="1"/>
    <col min="3" max="3" width="41.6640625" customWidth="1"/>
    <col min="4" max="4" width="15" customWidth="1"/>
    <col min="5" max="5" width="32.5546875" bestFit="1" customWidth="1"/>
    <col min="6" max="11" width="5.88671875" customWidth="1"/>
    <col min="12" max="12" width="18.21875" customWidth="1"/>
    <col min="13" max="13" width="5.88671875" customWidth="1"/>
    <col min="14" max="14" width="8.21875" customWidth="1"/>
    <col min="15" max="15" width="5.88671875" customWidth="1"/>
    <col min="16" max="17" width="8.21875" customWidth="1"/>
    <col min="18" max="18" width="5.88671875" customWidth="1"/>
    <col min="19" max="19" width="8.21875" customWidth="1"/>
    <col min="20" max="20" width="13.109375" customWidth="1"/>
    <col min="21" max="21" width="5.88671875" customWidth="1"/>
    <col min="22" max="22" width="8.21875" customWidth="1"/>
    <col min="23" max="27" width="5.88671875" customWidth="1"/>
    <col min="28" max="28" width="8.21875" customWidth="1"/>
    <col min="29" max="29" width="3.44140625" customWidth="1"/>
    <col min="30" max="30" width="5.88671875" customWidth="1"/>
    <col min="31" max="31" width="3.44140625" customWidth="1"/>
    <col min="32" max="32" width="4.44140625" customWidth="1"/>
    <col min="33" max="33" width="7.33203125" customWidth="1"/>
    <col min="34" max="34" width="16.109375" customWidth="1"/>
    <col min="35" max="35" width="3.88671875" customWidth="1"/>
    <col min="36" max="36" width="13.44140625" customWidth="1"/>
    <col min="37" max="37" width="68.77734375" customWidth="1"/>
    <col min="38" max="38" width="15.5546875" hidden="1" customWidth="1"/>
    <col min="39" max="39" width="3.33203125" hidden="1" customWidth="1"/>
    <col min="40" max="40" width="15.5546875" hidden="1" customWidth="1"/>
    <col min="41" max="41" width="3.77734375" hidden="1" customWidth="1"/>
    <col min="42" max="42" width="15.5546875" hidden="1" customWidth="1"/>
    <col min="43" max="43" width="4.33203125" hidden="1" customWidth="1"/>
    <col min="44" max="44" width="15.5546875" hidden="1" customWidth="1"/>
    <col min="45" max="45" width="4.33203125" hidden="1" customWidth="1"/>
    <col min="46" max="46" width="15.5546875" hidden="1" customWidth="1"/>
    <col min="47" max="47" width="4.33203125" hidden="1" customWidth="1"/>
    <col min="48" max="48" width="15.5546875" hidden="1" customWidth="1"/>
    <col min="49" max="49" width="4.33203125" hidden="1" customWidth="1"/>
    <col min="50" max="50" width="15.5546875" hidden="1" customWidth="1"/>
    <col min="51" max="51" width="4.33203125" hidden="1" customWidth="1"/>
    <col min="52" max="52" width="13.44140625" hidden="1" customWidth="1"/>
    <col min="53" max="53" width="4.33203125" hidden="1" customWidth="1"/>
    <col min="54" max="54" width="16" hidden="1" customWidth="1"/>
    <col min="55" max="55" width="13.109375" customWidth="1"/>
    <col min="56" max="56" width="15" customWidth="1"/>
    <col min="57" max="57" width="7.77734375" customWidth="1"/>
    <col min="58" max="58" width="7" customWidth="1"/>
    <col min="59" max="59" width="17.21875" customWidth="1"/>
    <col min="60" max="60" width="12.33203125" customWidth="1"/>
    <col min="61" max="61" width="6.5546875" hidden="1" customWidth="1"/>
    <col min="62" max="62" width="15.109375" hidden="1" customWidth="1"/>
    <col min="63" max="63" width="21.44140625" customWidth="1"/>
    <col min="64" max="64" width="15.109375" customWidth="1"/>
    <col min="65" max="65" width="18.5546875" customWidth="1"/>
    <col min="66" max="66" width="19.21875" customWidth="1"/>
    <col min="67" max="67" width="18.21875" customWidth="1"/>
    <col min="68" max="68" width="17.5546875" customWidth="1"/>
    <col min="69" max="69" width="29.33203125" customWidth="1"/>
    <col min="70" max="291" width="10.5546875" customWidth="1"/>
    <col min="292" max="292" width="3.88671875" customWidth="1"/>
    <col min="293" max="293" width="16.21875" customWidth="1"/>
    <col min="294" max="294" width="44" customWidth="1"/>
    <col min="295" max="295" width="34.5546875" customWidth="1"/>
    <col min="296" max="296" width="15" customWidth="1"/>
    <col min="297" max="297" width="29.5546875" customWidth="1"/>
    <col min="298" max="299" width="9.5546875" customWidth="1"/>
    <col min="300" max="300" width="3.88671875" customWidth="1"/>
    <col min="301" max="301" width="13.44140625" customWidth="1"/>
    <col min="302" max="302" width="38.33203125" customWidth="1"/>
    <col min="303" max="304" width="12.88671875" customWidth="1"/>
    <col min="305" max="305" width="13.44140625" customWidth="1"/>
    <col min="306" max="306" width="12.109375" customWidth="1"/>
    <col min="307" max="307" width="13.88671875" customWidth="1"/>
    <col min="308" max="308" width="13.33203125" customWidth="1"/>
    <col min="309" max="309" width="12.109375" customWidth="1"/>
    <col min="310" max="310" width="13.44140625" customWidth="1"/>
    <col min="311" max="312" width="12.6640625" customWidth="1"/>
    <col min="313" max="313" width="14.88671875" customWidth="1"/>
    <col min="314" max="314" width="12.33203125" customWidth="1"/>
    <col min="315" max="315" width="3.77734375" customWidth="1"/>
    <col min="316" max="316" width="15.109375" customWidth="1"/>
    <col min="317" max="317" width="9.88671875" customWidth="1"/>
    <col min="318" max="318" width="52.21875" customWidth="1"/>
    <col min="319" max="319" width="31.77734375" customWidth="1"/>
    <col min="320" max="320" width="20.6640625" customWidth="1"/>
    <col min="321" max="352" width="10.5546875" customWidth="1"/>
  </cols>
  <sheetData>
    <row r="1" spans="1:352" ht="30.6" customHeight="1" thickBot="1" x14ac:dyDescent="0.35">
      <c r="A1" s="298"/>
      <c r="B1" s="293"/>
      <c r="C1" s="299" t="s">
        <v>0</v>
      </c>
      <c r="D1" s="298" t="s">
        <v>267</v>
      </c>
      <c r="E1" s="292"/>
      <c r="F1" s="292"/>
      <c r="G1" s="292"/>
      <c r="H1" s="292"/>
      <c r="I1" s="292"/>
      <c r="J1" s="293"/>
      <c r="K1" s="288" t="s">
        <v>2</v>
      </c>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381" t="s">
        <v>3</v>
      </c>
      <c r="BC1" s="292"/>
      <c r="BD1" s="294" t="s">
        <v>254</v>
      </c>
      <c r="BE1" s="295"/>
      <c r="BF1" s="295"/>
      <c r="BG1" s="300"/>
      <c r="BH1" s="339" t="s">
        <v>5</v>
      </c>
      <c r="BI1" s="340"/>
      <c r="BJ1" s="340"/>
      <c r="BK1" s="341"/>
      <c r="BL1" s="101"/>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row>
    <row r="2" spans="1:352" ht="25.2" customHeight="1" x14ac:dyDescent="0.3">
      <c r="A2" s="272"/>
      <c r="B2" s="271"/>
      <c r="C2" s="243"/>
      <c r="D2" s="259"/>
      <c r="E2" s="266"/>
      <c r="F2" s="266"/>
      <c r="G2" s="266"/>
      <c r="H2" s="266"/>
      <c r="I2" s="266"/>
      <c r="J2" s="273"/>
      <c r="K2" s="288" t="s">
        <v>413</v>
      </c>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289"/>
      <c r="BB2" s="272"/>
      <c r="BC2" s="287"/>
      <c r="BD2" s="382"/>
      <c r="BE2" s="372"/>
      <c r="BF2" s="372"/>
      <c r="BG2" s="371"/>
      <c r="BH2" s="311" t="s">
        <v>6</v>
      </c>
      <c r="BI2" s="312"/>
      <c r="BJ2" s="312"/>
      <c r="BK2" s="313"/>
      <c r="BL2" s="101"/>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row>
    <row r="3" spans="1:352" ht="45.6" customHeight="1" thickBot="1" x14ac:dyDescent="0.35">
      <c r="A3" s="259"/>
      <c r="B3" s="273"/>
      <c r="C3" s="4" t="s">
        <v>7</v>
      </c>
      <c r="D3" s="380" t="s">
        <v>291</v>
      </c>
      <c r="E3" s="233"/>
      <c r="F3" s="233"/>
      <c r="G3" s="233"/>
      <c r="H3" s="233"/>
      <c r="I3" s="233"/>
      <c r="J3" s="234"/>
      <c r="K3" s="288" t="s">
        <v>412</v>
      </c>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59"/>
      <c r="BC3" s="266"/>
      <c r="BD3" s="301"/>
      <c r="BE3" s="302"/>
      <c r="BF3" s="302"/>
      <c r="BG3" s="302"/>
      <c r="BH3" s="283"/>
      <c r="BI3" s="284"/>
      <c r="BJ3" s="284"/>
      <c r="BK3" s="285"/>
      <c r="BL3" s="101"/>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row>
    <row r="4" spans="1:352" ht="15" customHeight="1" x14ac:dyDescent="0.3">
      <c r="A4" s="297" t="s">
        <v>10</v>
      </c>
      <c r="B4" s="292"/>
      <c r="C4" s="292"/>
      <c r="D4" s="292"/>
      <c r="E4" s="293"/>
      <c r="F4" s="315" t="s">
        <v>11</v>
      </c>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264"/>
      <c r="AH4" s="264"/>
      <c r="AI4" s="264"/>
      <c r="AJ4" s="264"/>
      <c r="AK4" s="264"/>
      <c r="AL4" s="264"/>
      <c r="AM4" s="264"/>
      <c r="AN4" s="264"/>
      <c r="AO4" s="264"/>
      <c r="AP4" s="264"/>
      <c r="AQ4" s="264"/>
      <c r="AR4" s="264"/>
      <c r="AS4" s="264"/>
      <c r="AT4" s="264"/>
      <c r="AU4" s="264"/>
      <c r="AV4" s="264"/>
      <c r="AW4" s="264"/>
      <c r="AX4" s="264"/>
      <c r="AY4" s="264"/>
      <c r="AZ4" s="264"/>
      <c r="BA4" s="264"/>
      <c r="BB4" s="264"/>
      <c r="BC4" s="264"/>
      <c r="BD4" s="264"/>
      <c r="BE4" s="264"/>
      <c r="BF4" s="264"/>
      <c r="BG4" s="264"/>
      <c r="BH4" s="264"/>
      <c r="BI4" s="264"/>
      <c r="BJ4" s="264"/>
      <c r="BK4" s="264"/>
      <c r="BL4" s="316"/>
      <c r="BM4" s="315" t="s">
        <v>12</v>
      </c>
      <c r="BN4" s="264"/>
      <c r="BO4" s="264"/>
      <c r="BP4" s="264"/>
      <c r="BQ4" s="264"/>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row>
    <row r="5" spans="1:352" ht="15" customHeight="1" x14ac:dyDescent="0.3">
      <c r="A5" s="259"/>
      <c r="B5" s="266"/>
      <c r="C5" s="266"/>
      <c r="D5" s="266"/>
      <c r="E5" s="273"/>
      <c r="F5" s="344" t="s">
        <v>13</v>
      </c>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4"/>
      <c r="AK5" s="376" t="s">
        <v>14</v>
      </c>
      <c r="AL5" s="377"/>
      <c r="AM5" s="377"/>
      <c r="AN5" s="377"/>
      <c r="AO5" s="377"/>
      <c r="AP5" s="377"/>
      <c r="AQ5" s="377"/>
      <c r="AR5" s="377"/>
      <c r="AS5" s="377"/>
      <c r="AT5" s="377"/>
      <c r="AU5" s="377"/>
      <c r="AV5" s="377"/>
      <c r="AW5" s="377"/>
      <c r="AX5" s="377"/>
      <c r="AY5" s="377"/>
      <c r="AZ5" s="377"/>
      <c r="BA5" s="377"/>
      <c r="BB5" s="377"/>
      <c r="BC5" s="377"/>
      <c r="BD5" s="377"/>
      <c r="BE5" s="377"/>
      <c r="BF5" s="377"/>
      <c r="BG5" s="377"/>
      <c r="BH5" s="377"/>
      <c r="BI5" s="377"/>
      <c r="BJ5" s="377"/>
      <c r="BK5" s="377"/>
      <c r="BL5" s="378"/>
      <c r="BM5" s="315"/>
      <c r="BN5" s="264"/>
      <c r="BO5" s="264"/>
      <c r="BP5" s="264"/>
      <c r="BQ5" s="264"/>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t="s">
        <v>15</v>
      </c>
      <c r="MF5" s="2"/>
      <c r="MG5" s="286" t="s">
        <v>16</v>
      </c>
      <c r="MH5" s="287"/>
      <c r="MI5" s="287"/>
      <c r="MJ5" s="287"/>
      <c r="MK5" s="287"/>
      <c r="ML5" s="287"/>
      <c r="MM5" s="6" t="s">
        <v>17</v>
      </c>
      <c r="MN5" s="6" t="s">
        <v>18</v>
      </c>
    </row>
    <row r="6" spans="1:352" ht="15" customHeight="1" x14ac:dyDescent="0.3">
      <c r="A6" s="267" t="s">
        <v>19</v>
      </c>
      <c r="B6" s="267" t="s">
        <v>20</v>
      </c>
      <c r="C6" s="267" t="s">
        <v>21</v>
      </c>
      <c r="D6" s="267" t="s">
        <v>22</v>
      </c>
      <c r="E6" s="267" t="s">
        <v>23</v>
      </c>
      <c r="F6" s="263" t="s">
        <v>24</v>
      </c>
      <c r="G6" s="233"/>
      <c r="H6" s="233"/>
      <c r="I6" s="233"/>
      <c r="J6" s="234"/>
      <c r="K6" s="263" t="s">
        <v>25</v>
      </c>
      <c r="L6" s="234"/>
      <c r="M6" s="263" t="s">
        <v>26</v>
      </c>
      <c r="N6" s="233"/>
      <c r="O6" s="233"/>
      <c r="P6" s="233"/>
      <c r="Q6" s="233"/>
      <c r="R6" s="233"/>
      <c r="S6" s="233"/>
      <c r="T6" s="233"/>
      <c r="U6" s="233"/>
      <c r="V6" s="233"/>
      <c r="W6" s="233"/>
      <c r="X6" s="233"/>
      <c r="Y6" s="233"/>
      <c r="Z6" s="233"/>
      <c r="AA6" s="233"/>
      <c r="AB6" s="233"/>
      <c r="AC6" s="233"/>
      <c r="AD6" s="233"/>
      <c r="AE6" s="233"/>
      <c r="AF6" s="234"/>
      <c r="AG6" s="263" t="s">
        <v>25</v>
      </c>
      <c r="AH6" s="234"/>
      <c r="AI6" s="310" t="s">
        <v>27</v>
      </c>
      <c r="AJ6" s="293"/>
      <c r="AK6" s="267" t="s">
        <v>28</v>
      </c>
      <c r="AL6" s="262" t="s">
        <v>29</v>
      </c>
      <c r="AM6" s="233"/>
      <c r="AN6" s="233"/>
      <c r="AO6" s="233"/>
      <c r="AP6" s="233"/>
      <c r="AQ6" s="233"/>
      <c r="AR6" s="233"/>
      <c r="AS6" s="233"/>
      <c r="AT6" s="233"/>
      <c r="AU6" s="233"/>
      <c r="AV6" s="233"/>
      <c r="AW6" s="233"/>
      <c r="AX6" s="233"/>
      <c r="AY6" s="234"/>
      <c r="AZ6" s="350" t="s">
        <v>30</v>
      </c>
      <c r="BA6" s="293"/>
      <c r="BB6" s="351" t="s">
        <v>31</v>
      </c>
      <c r="BC6" s="293"/>
      <c r="BD6" s="351" t="s">
        <v>32</v>
      </c>
      <c r="BE6" s="293"/>
      <c r="BF6" s="351" t="s">
        <v>24</v>
      </c>
      <c r="BG6" s="352"/>
      <c r="BH6" s="267" t="s">
        <v>26</v>
      </c>
      <c r="BI6" s="310" t="s">
        <v>33</v>
      </c>
      <c r="BJ6" s="293"/>
      <c r="BK6" s="267" t="s">
        <v>139</v>
      </c>
      <c r="BL6" s="267" t="s">
        <v>129</v>
      </c>
      <c r="BM6" s="267" t="s">
        <v>34</v>
      </c>
      <c r="BN6" s="267" t="s">
        <v>35</v>
      </c>
      <c r="BO6" s="267" t="s">
        <v>36</v>
      </c>
      <c r="BP6" s="267" t="s">
        <v>37</v>
      </c>
      <c r="BQ6" s="267" t="s">
        <v>38</v>
      </c>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6" t="s">
        <v>39</v>
      </c>
      <c r="MF6" s="2"/>
      <c r="MG6" s="2" t="s">
        <v>40</v>
      </c>
      <c r="MH6" s="2" t="s">
        <v>41</v>
      </c>
      <c r="MI6" s="2" t="s">
        <v>42</v>
      </c>
      <c r="MJ6" s="2" t="s">
        <v>43</v>
      </c>
      <c r="MK6" s="2" t="s">
        <v>44</v>
      </c>
      <c r="ML6" s="2" t="s">
        <v>45</v>
      </c>
      <c r="MM6" s="6" t="s">
        <v>46</v>
      </c>
      <c r="MN6" s="2"/>
    </row>
    <row r="7" spans="1:352" ht="15" customHeight="1" x14ac:dyDescent="0.3">
      <c r="A7" s="225"/>
      <c r="B7" s="225"/>
      <c r="C7" s="225"/>
      <c r="D7" s="225"/>
      <c r="E7" s="225"/>
      <c r="F7" s="7">
        <v>1</v>
      </c>
      <c r="G7" s="7">
        <v>2</v>
      </c>
      <c r="H7" s="7">
        <v>3</v>
      </c>
      <c r="I7" s="7">
        <v>4</v>
      </c>
      <c r="J7" s="7">
        <v>5</v>
      </c>
      <c r="K7" s="267" t="s">
        <v>47</v>
      </c>
      <c r="L7" s="268" t="s">
        <v>48</v>
      </c>
      <c r="M7" s="8">
        <v>1</v>
      </c>
      <c r="N7" s="8">
        <v>2</v>
      </c>
      <c r="O7" s="8">
        <v>3</v>
      </c>
      <c r="P7" s="8">
        <v>4</v>
      </c>
      <c r="Q7" s="8">
        <v>5</v>
      </c>
      <c r="R7" s="8">
        <v>6</v>
      </c>
      <c r="S7" s="8">
        <v>7</v>
      </c>
      <c r="T7" s="8">
        <v>8</v>
      </c>
      <c r="U7" s="8">
        <v>9</v>
      </c>
      <c r="V7" s="8">
        <v>10</v>
      </c>
      <c r="W7" s="8">
        <v>11</v>
      </c>
      <c r="X7" s="8">
        <v>12</v>
      </c>
      <c r="Y7" s="8">
        <v>13</v>
      </c>
      <c r="Z7" s="8">
        <v>14</v>
      </c>
      <c r="AA7" s="8">
        <v>15</v>
      </c>
      <c r="AB7" s="8">
        <v>16</v>
      </c>
      <c r="AC7" s="8">
        <v>17</v>
      </c>
      <c r="AD7" s="8">
        <v>18</v>
      </c>
      <c r="AE7" s="8">
        <v>19</v>
      </c>
      <c r="AF7" s="269" t="s">
        <v>49</v>
      </c>
      <c r="AG7" s="267" t="s">
        <v>47</v>
      </c>
      <c r="AH7" s="268" t="s">
        <v>48</v>
      </c>
      <c r="AI7" s="272"/>
      <c r="AJ7" s="271"/>
      <c r="AK7" s="225"/>
      <c r="AL7" s="262" t="s">
        <v>50</v>
      </c>
      <c r="AM7" s="234"/>
      <c r="AN7" s="262" t="s">
        <v>51</v>
      </c>
      <c r="AO7" s="234"/>
      <c r="AP7" s="262" t="s">
        <v>53</v>
      </c>
      <c r="AQ7" s="234"/>
      <c r="AR7" s="262" t="s">
        <v>54</v>
      </c>
      <c r="AS7" s="234"/>
      <c r="AT7" s="262" t="s">
        <v>55</v>
      </c>
      <c r="AU7" s="234"/>
      <c r="AV7" s="262" t="s">
        <v>56</v>
      </c>
      <c r="AW7" s="234"/>
      <c r="AX7" s="262" t="s">
        <v>131</v>
      </c>
      <c r="AY7" s="234"/>
      <c r="AZ7" s="272"/>
      <c r="BA7" s="271"/>
      <c r="BB7" s="272"/>
      <c r="BC7" s="271"/>
      <c r="BD7" s="272"/>
      <c r="BE7" s="271"/>
      <c r="BF7" s="276"/>
      <c r="BG7" s="277"/>
      <c r="BH7" s="225"/>
      <c r="BI7" s="272"/>
      <c r="BJ7" s="271"/>
      <c r="BK7" s="225"/>
      <c r="BL7" s="225"/>
      <c r="BM7" s="225"/>
      <c r="BN7" s="225"/>
      <c r="BO7" s="225"/>
      <c r="BP7" s="225"/>
      <c r="BQ7" s="225"/>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6"/>
      <c r="MF7" s="2"/>
      <c r="MG7" s="2"/>
      <c r="MH7" s="2"/>
      <c r="MI7" s="2"/>
      <c r="MJ7" s="2"/>
      <c r="MK7" s="2"/>
      <c r="ML7" s="2"/>
      <c r="MM7" s="6"/>
      <c r="MN7" s="2"/>
    </row>
    <row r="8" spans="1:352" ht="15" customHeight="1" x14ac:dyDescent="0.3">
      <c r="A8" s="243"/>
      <c r="B8" s="243"/>
      <c r="C8" s="243"/>
      <c r="D8" s="243"/>
      <c r="E8" s="243"/>
      <c r="F8" s="9" t="s">
        <v>57</v>
      </c>
      <c r="G8" s="9" t="s">
        <v>58</v>
      </c>
      <c r="H8" s="9" t="s">
        <v>59</v>
      </c>
      <c r="I8" s="9" t="s">
        <v>60</v>
      </c>
      <c r="J8" s="9" t="s">
        <v>61</v>
      </c>
      <c r="K8" s="243"/>
      <c r="L8" s="243"/>
      <c r="M8" s="9" t="s">
        <v>62</v>
      </c>
      <c r="N8" s="10" t="s">
        <v>63</v>
      </c>
      <c r="O8" s="9" t="s">
        <v>64</v>
      </c>
      <c r="P8" s="9" t="s">
        <v>65</v>
      </c>
      <c r="Q8" s="9" t="s">
        <v>66</v>
      </c>
      <c r="R8" s="9" t="s">
        <v>67</v>
      </c>
      <c r="S8" s="9" t="s">
        <v>68</v>
      </c>
      <c r="T8" s="9" t="s">
        <v>69</v>
      </c>
      <c r="U8" s="9" t="s">
        <v>70</v>
      </c>
      <c r="V8" s="9" t="s">
        <v>71</v>
      </c>
      <c r="W8" s="9" t="s">
        <v>72</v>
      </c>
      <c r="X8" s="9" t="s">
        <v>73</v>
      </c>
      <c r="Y8" s="9" t="s">
        <v>74</v>
      </c>
      <c r="Z8" s="9" t="s">
        <v>75</v>
      </c>
      <c r="AA8" s="9" t="s">
        <v>76</v>
      </c>
      <c r="AB8" s="9" t="s">
        <v>77</v>
      </c>
      <c r="AC8" s="9" t="s">
        <v>78</v>
      </c>
      <c r="AD8" s="9" t="s">
        <v>79</v>
      </c>
      <c r="AE8" s="9" t="s">
        <v>80</v>
      </c>
      <c r="AF8" s="243"/>
      <c r="AG8" s="243"/>
      <c r="AH8" s="243"/>
      <c r="AI8" s="259"/>
      <c r="AJ8" s="273"/>
      <c r="AK8" s="243"/>
      <c r="AL8" s="263" t="s">
        <v>40</v>
      </c>
      <c r="AM8" s="234"/>
      <c r="AN8" s="263" t="s">
        <v>81</v>
      </c>
      <c r="AO8" s="234"/>
      <c r="AP8" s="263" t="s">
        <v>41</v>
      </c>
      <c r="AQ8" s="234"/>
      <c r="AR8" s="263" t="s">
        <v>82</v>
      </c>
      <c r="AS8" s="234"/>
      <c r="AT8" s="263" t="s">
        <v>83</v>
      </c>
      <c r="AU8" s="234"/>
      <c r="AV8" s="263" t="s">
        <v>84</v>
      </c>
      <c r="AW8" s="234"/>
      <c r="AX8" s="263" t="s">
        <v>85</v>
      </c>
      <c r="AY8" s="234"/>
      <c r="AZ8" s="259"/>
      <c r="BA8" s="273"/>
      <c r="BB8" s="259"/>
      <c r="BC8" s="273"/>
      <c r="BD8" s="272"/>
      <c r="BE8" s="271"/>
      <c r="BF8" s="278"/>
      <c r="BG8" s="279"/>
      <c r="BH8" s="243"/>
      <c r="BI8" s="259"/>
      <c r="BJ8" s="273"/>
      <c r="BK8" s="225"/>
      <c r="BL8" s="225"/>
      <c r="BM8" s="225"/>
      <c r="BN8" s="225"/>
      <c r="BO8" s="225"/>
      <c r="BP8" s="225"/>
      <c r="BQ8" s="225"/>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11"/>
      <c r="MA8" s="11"/>
      <c r="MB8" s="11"/>
      <c r="MC8" s="11"/>
      <c r="MD8" s="11"/>
      <c r="ME8" s="6" t="s">
        <v>86</v>
      </c>
      <c r="MF8" s="11"/>
      <c r="MG8" s="2" t="s">
        <v>87</v>
      </c>
      <c r="MH8" s="11" t="s">
        <v>88</v>
      </c>
      <c r="MI8" s="11" t="s">
        <v>89</v>
      </c>
      <c r="MJ8" s="11" t="s">
        <v>90</v>
      </c>
      <c r="MK8" s="11" t="s">
        <v>91</v>
      </c>
      <c r="ML8" s="11" t="s">
        <v>92</v>
      </c>
      <c r="MM8" s="11"/>
      <c r="MN8" s="11"/>
    </row>
    <row r="9" spans="1:352" ht="90" customHeight="1" x14ac:dyDescent="0.3">
      <c r="A9" s="379">
        <v>1</v>
      </c>
      <c r="B9" s="13" t="s">
        <v>266</v>
      </c>
      <c r="C9" s="338" t="s">
        <v>265</v>
      </c>
      <c r="D9" s="242" t="s">
        <v>105</v>
      </c>
      <c r="E9" s="261" t="s">
        <v>262</v>
      </c>
      <c r="F9" s="242" t="s">
        <v>46</v>
      </c>
      <c r="G9" s="242"/>
      <c r="H9" s="242"/>
      <c r="I9" s="242"/>
      <c r="J9" s="242"/>
      <c r="K9" s="333">
        <f>IF(J9="X",5,IF(I9="X",4,IF(H9="X",3,IF(G9="X",2,IF(F9="X",1,0)))))</f>
        <v>1</v>
      </c>
      <c r="L9" s="236" t="str">
        <f>IF(K9=1,"RARA VEZ",IF(K9=2,"IMPROBABLE",IF(K9=3,"POSIBLE",IF(K9=4,"PROBABLE",IF(K9=5,"CASI SIEMPRE",FALSE)))))</f>
        <v>RARA VEZ</v>
      </c>
      <c r="M9" s="242" t="s">
        <v>46</v>
      </c>
      <c r="N9" s="242" t="s">
        <v>46</v>
      </c>
      <c r="O9" s="242" t="s">
        <v>46</v>
      </c>
      <c r="P9" s="242" t="s">
        <v>46</v>
      </c>
      <c r="Q9" s="242" t="s">
        <v>46</v>
      </c>
      <c r="R9" s="242"/>
      <c r="S9" s="242"/>
      <c r="T9" s="242"/>
      <c r="U9" s="242"/>
      <c r="V9" s="242" t="s">
        <v>46</v>
      </c>
      <c r="W9" s="242"/>
      <c r="X9" s="242"/>
      <c r="Y9" s="242"/>
      <c r="Z9" s="242"/>
      <c r="AA9" s="242"/>
      <c r="AB9" s="242"/>
      <c r="AC9" s="242"/>
      <c r="AD9" s="242"/>
      <c r="AE9" s="242"/>
      <c r="AF9" s="248">
        <f>COUNTIF(L9:AD9,"X")</f>
        <v>6</v>
      </c>
      <c r="AG9" s="248" t="str">
        <f>IF(AF9=0,"",(IF(AF9&gt;=12,"5",IF(AF9&gt;=6,"4",IF(AF9&lt;=5,"3","")))))</f>
        <v>4</v>
      </c>
      <c r="AH9" s="236" t="s">
        <v>264</v>
      </c>
      <c r="AI9" s="249">
        <f>+(AG9*K9)</f>
        <v>4</v>
      </c>
      <c r="AJ9" s="332" t="str">
        <f>IF(AI9=0,"",IF(AI9="MAYOR","EXTREMO",IF(AH9="CASI SIEMPRE","EXTREMO",IF(AH9="CATASTRÓFICO","EXTREMO",IF(AI9="12M","EXTREMO",IF(AI9=4,"ALTO",IF(AI9=8,"ALTO",IF(AI9=9,"ALTO",IF(AI9=6,"MODERADO",IF(AI9=3,"MODERADO",IF(AI9=12,IF(AH9="MODERADO","ALTO","EXTREMO"),"EXTREMO")))))))))))</f>
        <v>ALTO</v>
      </c>
      <c r="AK9" s="634" t="s">
        <v>326</v>
      </c>
      <c r="AL9" s="20" t="s">
        <v>87</v>
      </c>
      <c r="AM9" s="21">
        <f>IF(ISBLANK(AL9),"",IF(AL9="Asignado",15,"0"))</f>
        <v>15</v>
      </c>
      <c r="AN9" s="20" t="s">
        <v>94</v>
      </c>
      <c r="AO9" s="21">
        <f>IF(ISBLANK(AN9),"",IF(AN9="Adecuado",15,"0"))</f>
        <v>15</v>
      </c>
      <c r="AP9" s="20" t="s">
        <v>88</v>
      </c>
      <c r="AQ9" s="21">
        <f>IF(ISBLANK(AP9),"",IF(AP9="Oportuna",15,"0"))</f>
        <v>15</v>
      </c>
      <c r="AR9" s="20" t="s">
        <v>89</v>
      </c>
      <c r="AS9" s="21">
        <f>IF(ISBLANK(AR9),"",IF(AR9="Prevenir",15,IF(AR9="Detectar",10,"0")))</f>
        <v>15</v>
      </c>
      <c r="AT9" s="20" t="s">
        <v>90</v>
      </c>
      <c r="AU9" s="21">
        <f>IF(ISBLANK(AT9),"",IF(AT9="Confiable",15,"0"))</f>
        <v>15</v>
      </c>
      <c r="AV9" s="20" t="s">
        <v>92</v>
      </c>
      <c r="AW9" s="21">
        <f>IF(ISBLANK(AV9),"",IF(AV9="Completa",10,IF(AV9="Incompleta",5,"0")))</f>
        <v>10</v>
      </c>
      <c r="AX9" s="22" t="s">
        <v>91</v>
      </c>
      <c r="AY9" s="21">
        <f>IF(ISBLANK(AX9),"",IF(AX9="Se Investigan y Resuelven Oportunamente",15,"0"))</f>
        <v>15</v>
      </c>
      <c r="AZ9" s="23" t="str">
        <f>IF(BA9&lt;86,"Débil",(IF(BA9&gt;=96,"Fuerte","Moderado")))</f>
        <v>Fuerte</v>
      </c>
      <c r="BA9" s="23">
        <f>SUM(AY9,AW9,AU9,AS9,AQ9,AO9,AM9)</f>
        <v>100</v>
      </c>
      <c r="BB9" s="139" t="s">
        <v>39</v>
      </c>
      <c r="BC9" s="23" t="str">
        <f>IF(ISBLANK(BB9),"",(IF(BB9="El control
no se ejecuta por parte del
responsable","Débil",(IF(BB9="El control se ejecuta de manera consistente por parte del responsable","Fuerte","Moderado")))))</f>
        <v>Fuerte</v>
      </c>
      <c r="BD9" s="24" t="str">
        <f>IF(AZ9="","",(IF(BC9="Débil","Débil",IF(BC9="Moderado","Moderado",IF(AZ9="Débil","Débil","Fuerte")))))</f>
        <v>Fuerte</v>
      </c>
      <c r="BE9" s="24">
        <f>IF(BD9="","",(IF(BD9="Fuerte",2,IF(BD9="Moderado",1,0))))</f>
        <v>2</v>
      </c>
      <c r="BF9" s="246">
        <f>IF(BG9="CASI SIEMPRE",5,IF(BG9="PROBABLE",4,IF(BG9="POSIBLE",3,IF(BG9="IMPROBABLE",2,IF(BG9="RARA VEZ",1,0)))))</f>
        <v>1</v>
      </c>
      <c r="BG9" s="236" t="str" cm="1">
        <f t="array" ref="BG9">IF(BE9=2,IF(L9="CASI SIEMPRE","POSIBLE",IF(L9="PROBABLE","IMPROBABLE","RARA VEZ")),IF(BE9=1,IF(L9="CASI SEGURO","PROBABLE",IF(L9="PROBABLE","POSIBLE",IF(L9="POSIBLE","IMPROBABLE","RARA VEZ"))),IF(BE9:BE10=0,L9,0)))</f>
        <v>RARA VEZ</v>
      </c>
      <c r="BH9" s="236" t="str">
        <f>AH9</f>
        <v>MAYOR</v>
      </c>
      <c r="BI9" s="258">
        <f>AVERAGE(BE9:BE10)</f>
        <v>2</v>
      </c>
      <c r="BJ9" s="240" t="str">
        <f>IF(BI9=0,"",IF(BG9="CASI SIEMPRE","EXTREMO",IF(BH9="CATASTRÓFICO","EXTREMO",IF(BI9="12M","EXTREMO",IF(BI9="12A","ALTO",IF(BI9=4,"ALTO",IF(BI9=8,"ALTO",IF(BI9=9,"ALTO",IF(BI9=6,"MODERADO",IF(BI9=3,"MODERADO","EXTREMO"))))))))))</f>
        <v>EXTREMO</v>
      </c>
      <c r="BK9" s="162" t="s">
        <v>263</v>
      </c>
      <c r="BL9" s="374" t="s">
        <v>427</v>
      </c>
      <c r="BM9" s="63">
        <v>0</v>
      </c>
      <c r="BN9" s="63">
        <v>0</v>
      </c>
      <c r="BO9" s="63">
        <v>0</v>
      </c>
      <c r="BP9" s="55"/>
      <c r="BQ9" s="55"/>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c r="MG9" s="6"/>
      <c r="MH9" s="6"/>
      <c r="MI9" s="6"/>
      <c r="MJ9" s="6"/>
      <c r="MK9" s="6"/>
      <c r="ML9" s="6"/>
      <c r="MM9" s="6"/>
      <c r="MN9" s="6"/>
    </row>
    <row r="10" spans="1:352" ht="80.400000000000006" customHeight="1" x14ac:dyDescent="0.3">
      <c r="A10" s="243"/>
      <c r="B10" s="13" t="s">
        <v>292</v>
      </c>
      <c r="C10" s="254"/>
      <c r="D10" s="243"/>
      <c r="E10" s="255"/>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13" t="s">
        <v>327</v>
      </c>
      <c r="AL10" s="20" t="s">
        <v>87</v>
      </c>
      <c r="AM10" s="21">
        <f>IF(ISBLANK(AL10),"",IF(AL10="Asignado",15,"0"))</f>
        <v>15</v>
      </c>
      <c r="AN10" s="20" t="s">
        <v>94</v>
      </c>
      <c r="AO10" s="21">
        <f>IF(ISBLANK(AN10),"",IF(AN10="Adecuado",15,"0"))</f>
        <v>15</v>
      </c>
      <c r="AP10" s="20" t="s">
        <v>88</v>
      </c>
      <c r="AQ10" s="21">
        <f>IF(ISBLANK(AP10),"",IF(AP10="Oportuna",15,"0"))</f>
        <v>15</v>
      </c>
      <c r="AR10" s="20" t="s">
        <v>89</v>
      </c>
      <c r="AS10" s="21">
        <f>IF(ISBLANK(AR10),"",IF(AR10="Prevenir",15,IF(AR10="Detectar",10,"0")))</f>
        <v>15</v>
      </c>
      <c r="AT10" s="20" t="s">
        <v>90</v>
      </c>
      <c r="AU10" s="21">
        <f>IF(ISBLANK(AT10),"",IF(AT10="Confiable",15,"0"))</f>
        <v>15</v>
      </c>
      <c r="AV10" s="20" t="s">
        <v>92</v>
      </c>
      <c r="AW10" s="21">
        <f>IF(ISBLANK(AV10),"",IF(AV10="Completa",10,IF(AV10="Incompleta",5,"0")))</f>
        <v>10</v>
      </c>
      <c r="AX10" s="22" t="s">
        <v>91</v>
      </c>
      <c r="AY10" s="21">
        <f>IF(ISBLANK(AX10),"",IF(AX10="Se Investigan y Resuelven Oportunamente",15,"0"))</f>
        <v>15</v>
      </c>
      <c r="AZ10" s="23" t="str">
        <f>IF(BA10&lt;86,"Débil",(IF(BA10&gt;=96,"Fuerte","Moderado")))</f>
        <v>Fuerte</v>
      </c>
      <c r="BA10" s="23">
        <f>SUM(AY10,AW10,AU10,AS10,AQ10,AO10,AM10)</f>
        <v>100</v>
      </c>
      <c r="BB10" s="139" t="s">
        <v>39</v>
      </c>
      <c r="BC10" s="23" t="str">
        <f>IF(ISBLANK(BB10),"",(IF(BB10="El control
no se ejecuta por parte del
responsable","Débil",(IF(BB10="El control se ejecuta de manera consistente por parte del responsable","Fuerte","Moderado")))))</f>
        <v>Fuerte</v>
      </c>
      <c r="BD10" s="24" t="str">
        <f>IF(AZ10="","",(IF(BC10="Débil","Débil",IF(BC10="Moderado","Moderado",IF(AZ10="Débil","Débil","Fuerte")))))</f>
        <v>Fuerte</v>
      </c>
      <c r="BE10" s="24">
        <f>IF(BD10="","",(IF(BD10="Fuerte",2,IF(BD10="Moderado",1,0))))</f>
        <v>2</v>
      </c>
      <c r="BF10" s="247"/>
      <c r="BG10" s="243"/>
      <c r="BH10" s="243"/>
      <c r="BI10" s="243"/>
      <c r="BJ10" s="334"/>
      <c r="BK10" s="151" t="s">
        <v>325</v>
      </c>
      <c r="BL10" s="375"/>
      <c r="BM10" s="63">
        <v>0</v>
      </c>
      <c r="BN10" s="63">
        <v>0</v>
      </c>
      <c r="BO10" s="63">
        <v>0</v>
      </c>
      <c r="BP10" s="55"/>
      <c r="BQ10" s="55"/>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c r="LW10" s="6"/>
      <c r="LX10" s="6"/>
      <c r="LY10" s="6"/>
      <c r="LZ10" s="6"/>
      <c r="MA10" s="6"/>
      <c r="MB10" s="6"/>
      <c r="MC10" s="6"/>
      <c r="MD10" s="6"/>
      <c r="ME10" s="6"/>
      <c r="MF10" s="6"/>
      <c r="MG10" s="6"/>
      <c r="MH10" s="6"/>
      <c r="MI10" s="6"/>
      <c r="MJ10" s="6"/>
      <c r="MK10" s="6"/>
      <c r="ML10" s="6"/>
      <c r="MM10" s="6"/>
      <c r="MN10" s="6"/>
    </row>
    <row r="11" spans="1:352" ht="73.8" customHeight="1" x14ac:dyDescent="0.3">
      <c r="A11" s="379">
        <v>2</v>
      </c>
      <c r="B11" s="13" t="s">
        <v>259</v>
      </c>
      <c r="C11" s="631" t="s">
        <v>431</v>
      </c>
      <c r="D11" s="242" t="s">
        <v>105</v>
      </c>
      <c r="E11" s="261" t="s">
        <v>262</v>
      </c>
      <c r="F11" s="242" t="s">
        <v>46</v>
      </c>
      <c r="G11" s="242"/>
      <c r="H11" s="242"/>
      <c r="I11" s="242"/>
      <c r="J11" s="242"/>
      <c r="K11" s="333">
        <f>IF(J11="X",5,IF(I11="X",4,IF(H11="X",3,IF(G11="X",2,IF(F11="X",1,0)))))</f>
        <v>1</v>
      </c>
      <c r="L11" s="236" t="str">
        <f>IF(K11=1,"RARA VEZ",IF(K11=2,"IMPROBABLE",IF(K11=3,"POSIBLE",IF(K11=4,"PROBABLE",IF(K11=5,"CASI SIEMPRE",FALSE)))))</f>
        <v>RARA VEZ</v>
      </c>
      <c r="M11" s="242" t="s">
        <v>46</v>
      </c>
      <c r="N11" s="242" t="s">
        <v>46</v>
      </c>
      <c r="O11" s="242"/>
      <c r="P11" s="242"/>
      <c r="Q11" s="242" t="s">
        <v>46</v>
      </c>
      <c r="R11" s="242"/>
      <c r="S11" s="242"/>
      <c r="T11" s="242"/>
      <c r="U11" s="242"/>
      <c r="V11" s="242" t="s">
        <v>46</v>
      </c>
      <c r="W11" s="242" t="s">
        <v>46</v>
      </c>
      <c r="X11" s="242" t="s">
        <v>46</v>
      </c>
      <c r="Y11" s="242"/>
      <c r="Z11" s="242"/>
      <c r="AA11" s="242" t="s">
        <v>46</v>
      </c>
      <c r="AB11" s="242"/>
      <c r="AC11" s="242"/>
      <c r="AD11" s="242"/>
      <c r="AE11" s="242"/>
      <c r="AF11" s="248">
        <f>COUNTIF(L11:AD11,"X")</f>
        <v>7</v>
      </c>
      <c r="AG11" s="248" t="str">
        <f>IF(AF11=0,"",(IF(AF11&gt;=12,"5",IF(AF11&gt;=6,"4",IF(AF11&lt;=5,"3","")))))</f>
        <v>4</v>
      </c>
      <c r="AH11" s="236" t="str">
        <f>IF(AG11=0,"",(IF(AG11="5","CATASTRÓFICO",IF(AG11="3","MODERADO",IF(AG11="4","MAYOR","")))))</f>
        <v>MAYOR</v>
      </c>
      <c r="AI11" s="249">
        <f>+(AG11*K11)</f>
        <v>4</v>
      </c>
      <c r="AJ11" s="332" t="str">
        <f>IF(AI11=0,"",IF(AI11="MAYOR","EXTREMO",IF(AH11="CASI SIEMPRE","EXTREMO",IF(AH11="CATASTRÓFICO","EXTREMO",IF(AI11="12M","EXTREMO",IF(AI11=4,"ALTO",IF(AI11=8,"ALTO",IF(AI11=9,"ALTO",IF(AI11=6,"MODERADO",IF(AI11=3,"MODERADO",IF(AI11=12,IF(AH11="MODERADO","ALTO","EXTREMO"),"EXTREMO")))))))))))</f>
        <v>ALTO</v>
      </c>
      <c r="AK11" s="632" t="s">
        <v>432</v>
      </c>
      <c r="AL11" s="20" t="s">
        <v>87</v>
      </c>
      <c r="AM11" s="21">
        <f>IF(ISBLANK(AL11),"",IF(AL11="Asignado",15,"0"))</f>
        <v>15</v>
      </c>
      <c r="AN11" s="20" t="s">
        <v>94</v>
      </c>
      <c r="AO11" s="21">
        <f>IF(ISBLANK(AN11),"",IF(AN11="Adecuado",15,"0"))</f>
        <v>15</v>
      </c>
      <c r="AP11" s="20" t="s">
        <v>88</v>
      </c>
      <c r="AQ11" s="21">
        <f>IF(ISBLANK(AP11),"",IF(AP11="Oportuna",15,"0"))</f>
        <v>15</v>
      </c>
      <c r="AR11" s="20" t="s">
        <v>89</v>
      </c>
      <c r="AS11" s="21">
        <f>IF(ISBLANK(AR11),"",IF(AR11="Prevenir",15,IF(AR11="Detectar",10,"0")))</f>
        <v>15</v>
      </c>
      <c r="AT11" s="20" t="s">
        <v>90</v>
      </c>
      <c r="AU11" s="21">
        <f>IF(ISBLANK(AT11),"",IF(AT11="Confiable",15,"0"))</f>
        <v>15</v>
      </c>
      <c r="AV11" s="20" t="s">
        <v>92</v>
      </c>
      <c r="AW11" s="21">
        <f>IF(ISBLANK(AV11),"",IF(AV11="Completa",10,IF(AV11="Incompleta",5,"0")))</f>
        <v>10</v>
      </c>
      <c r="AX11" s="22" t="s">
        <v>91</v>
      </c>
      <c r="AY11" s="21">
        <f>IF(ISBLANK(AX11),"",IF(AX11="Se Investigan y Resuelven Oportunamente",15,"0"))</f>
        <v>15</v>
      </c>
      <c r="AZ11" s="23" t="str">
        <f>IF(BA11&lt;86,"Débil",(IF(BA11&gt;=96,"Fuerte","Moderado")))</f>
        <v>Fuerte</v>
      </c>
      <c r="BA11" s="23">
        <f>SUM(AY11,AW11,AU11,AS11,AQ11,AO11,AM11)</f>
        <v>100</v>
      </c>
      <c r="BB11" s="139" t="s">
        <v>39</v>
      </c>
      <c r="BC11" s="23" t="str">
        <f>IF(ISBLANK(BB11),"",(IF(BB11="El control
no se ejecuta por parte del
responsable","Débil",(IF(BB11="El control se ejecuta de manera consistente por parte del responsable","Fuerte","Moderado")))))</f>
        <v>Fuerte</v>
      </c>
      <c r="BD11" s="24" t="str">
        <f>IF(AZ11="","",(IF(BC11="Débil","Débil",IF(BC11="Moderado","Moderado",IF(AZ11="Débil","Débil","Fuerte")))))</f>
        <v>Fuerte</v>
      </c>
      <c r="BE11" s="24">
        <f>IF(BD11="","",(IF(BD11="Fuerte",2,IF(BD11="Moderado",1,0))))</f>
        <v>2</v>
      </c>
      <c r="BF11" s="246">
        <f>IF(BG11="CASI SIEMPRE",5,IF(BG11="PROBABLE",4,IF(BG11="POSIBLE",3,IF(BG11="IMPROBABLE",2,IF(BG11="RARA VEZ",1,0)))))</f>
        <v>1</v>
      </c>
      <c r="BG11" s="236" t="str" cm="1">
        <f t="array" ref="BG11">IF(BE11=2,IF(L11="CASI SIEMPRE","POSIBLE",IF(L11="PROBABLE","IMPROBABLE","RARA VEZ")),IF(BE11=1,IF(L11="CASI SEGURO","PROBABLE",IF(L11="PROBABLE","POSIBLE",IF(L11="POSIBLE","IMPROBABLE","RARA VEZ"))),IF(BE11:BE12=0,L11,0)))</f>
        <v>RARA VEZ</v>
      </c>
      <c r="BH11" s="236" t="str">
        <f>AH11</f>
        <v>MAYOR</v>
      </c>
      <c r="BI11" s="258">
        <f>AVERAGE(BE11:BE12)</f>
        <v>2</v>
      </c>
      <c r="BJ11" s="240" t="str">
        <f>IF(BI11=0,"",IF(BG11="CASI SIEMPRE","EXTREMO",IF(BH11="CATASTRÓFICO","EXTREMO",IF(BI11="12M","EXTREMO",IF(BI11="12A","ALTO",IF(BI11=4,"ALTO",IF(BI11=8,"ALTO",IF(BI11=9,"ALTO",IF(BI11=6,"MODERADO",IF(BI11=3,"MODERADO","EXTREMO"))))))))))</f>
        <v>EXTREMO</v>
      </c>
      <c r="BK11" s="324" t="s">
        <v>328</v>
      </c>
      <c r="BL11" s="374" t="s">
        <v>426</v>
      </c>
      <c r="BM11" s="63">
        <v>0</v>
      </c>
      <c r="BN11" s="63">
        <v>0</v>
      </c>
      <c r="BO11" s="63">
        <v>0</v>
      </c>
      <c r="BP11" s="127"/>
      <c r="BQ11" s="55"/>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c r="LW11" s="6"/>
      <c r="LX11" s="6"/>
      <c r="LY11" s="6"/>
      <c r="LZ11" s="6"/>
      <c r="MA11" s="6"/>
      <c r="MB11" s="6"/>
      <c r="MC11" s="6"/>
      <c r="MD11" s="6"/>
      <c r="ME11" s="6"/>
      <c r="MF11" s="6"/>
      <c r="MG11" s="6"/>
      <c r="MH11" s="6"/>
      <c r="MI11" s="6"/>
      <c r="MJ11" s="6"/>
      <c r="MK11" s="6"/>
      <c r="ML11" s="6"/>
      <c r="MM11" s="6"/>
      <c r="MN11" s="6"/>
    </row>
    <row r="12" spans="1:352" ht="87.6" customHeight="1" x14ac:dyDescent="0.3">
      <c r="A12" s="243"/>
      <c r="B12" s="190" t="s">
        <v>293</v>
      </c>
      <c r="C12" s="254"/>
      <c r="D12" s="243"/>
      <c r="E12" s="255"/>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25"/>
      <c r="AG12" s="225"/>
      <c r="AH12" s="225"/>
      <c r="AI12" s="243"/>
      <c r="AJ12" s="243"/>
      <c r="AK12" s="633"/>
      <c r="AL12" s="20" t="s">
        <v>87</v>
      </c>
      <c r="AM12" s="21">
        <f>IF(ISBLANK(AL12),"",IF(AL12="Asignado",15,"0"))</f>
        <v>15</v>
      </c>
      <c r="AN12" s="20" t="s">
        <v>94</v>
      </c>
      <c r="AO12" s="21">
        <f>IF(ISBLANK(AN12),"",IF(AN12="Adecuado",15,"0"))</f>
        <v>15</v>
      </c>
      <c r="AP12" s="20" t="s">
        <v>88</v>
      </c>
      <c r="AQ12" s="21">
        <f>IF(ISBLANK(AP12),"",IF(AP12="Oportuna",15,"0"))</f>
        <v>15</v>
      </c>
      <c r="AR12" s="20" t="s">
        <v>89</v>
      </c>
      <c r="AS12" s="21">
        <f>IF(ISBLANK(AR12),"",IF(AR12="Prevenir",15,IF(AR12="Detectar",10,"0")))</f>
        <v>15</v>
      </c>
      <c r="AT12" s="20" t="s">
        <v>90</v>
      </c>
      <c r="AU12" s="21">
        <f>IF(ISBLANK(AT12),"",IF(AT12="Confiable",15,"0"))</f>
        <v>15</v>
      </c>
      <c r="AV12" s="20" t="s">
        <v>92</v>
      </c>
      <c r="AW12" s="21">
        <f>IF(ISBLANK(AV12),"",IF(AV12="Completa",10,IF(AV12="Incompleta",5,"0")))</f>
        <v>10</v>
      </c>
      <c r="AX12" s="22" t="s">
        <v>91</v>
      </c>
      <c r="AY12" s="21">
        <f>IF(ISBLANK(AX12),"",IF(AX12="Se Investigan y Resuelven Oportunamente",15,"0"))</f>
        <v>15</v>
      </c>
      <c r="AZ12" s="23" t="str">
        <f>IF(BA12&lt;86,"Débil",(IF(BA12&gt;=96,"Fuerte","Moderado")))</f>
        <v>Fuerte</v>
      </c>
      <c r="BA12" s="23">
        <f>SUM(AY12,AW12,AU12,AS12,AQ12,AO12,AM12)</f>
        <v>100</v>
      </c>
      <c r="BB12" s="139" t="s">
        <v>39</v>
      </c>
      <c r="BC12" s="23" t="str">
        <f>IF(ISBLANK(BB12),"",(IF(BB12="El control
no se ejecuta por parte del
responsable","Débil",(IF(BB12="El control se ejecuta de manera consistente por parte del responsable","Fuerte","Moderado")))))</f>
        <v>Fuerte</v>
      </c>
      <c r="BD12" s="24" t="str">
        <f>IF(AZ12="","",(IF(BC12="Débil","Débil",IF(BC12="Moderado","Moderado",IF(AZ12="Débil","Débil","Fuerte")))))</f>
        <v>Fuerte</v>
      </c>
      <c r="BE12" s="24">
        <f>IF(BD12="","",(IF(BD12="Fuerte",2,IF(BD12="Moderado",1,0))))</f>
        <v>2</v>
      </c>
      <c r="BF12" s="247"/>
      <c r="BG12" s="243"/>
      <c r="BH12" s="243"/>
      <c r="BI12" s="243"/>
      <c r="BJ12" s="334"/>
      <c r="BK12" s="325"/>
      <c r="BL12" s="375"/>
      <c r="BM12" s="63">
        <v>0</v>
      </c>
      <c r="BN12" s="63">
        <v>0</v>
      </c>
      <c r="BO12" s="63">
        <v>0</v>
      </c>
      <c r="BP12" s="127"/>
      <c r="BQ12" s="55"/>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c r="LW12" s="6"/>
      <c r="LX12" s="6"/>
      <c r="LY12" s="6"/>
      <c r="LZ12" s="6"/>
      <c r="MA12" s="6"/>
      <c r="MB12" s="6"/>
      <c r="MC12" s="6"/>
      <c r="MD12" s="6"/>
      <c r="ME12" s="6"/>
      <c r="MF12" s="6"/>
      <c r="MG12" s="6"/>
      <c r="MH12" s="6"/>
      <c r="MI12" s="6"/>
      <c r="MJ12" s="6"/>
      <c r="MK12" s="6"/>
      <c r="ML12" s="6"/>
      <c r="MM12" s="6"/>
      <c r="MN12" s="6"/>
    </row>
    <row r="13" spans="1:352" ht="36.6" customHeight="1" x14ac:dyDescent="0.3">
      <c r="A13" s="5"/>
      <c r="B13" s="2"/>
      <c r="C13" s="2"/>
      <c r="D13" s="5"/>
      <c r="E13" s="2"/>
      <c r="F13" s="5"/>
      <c r="G13" s="5"/>
      <c r="H13" s="5"/>
      <c r="I13" s="5"/>
      <c r="J13" s="5"/>
      <c r="K13" s="31"/>
      <c r="L13" s="32"/>
      <c r="M13" s="5"/>
      <c r="N13" s="5"/>
      <c r="O13" s="5"/>
      <c r="P13" s="5"/>
      <c r="Q13" s="5"/>
      <c r="R13" s="5"/>
      <c r="S13" s="5"/>
      <c r="T13" s="5"/>
      <c r="U13" s="5"/>
      <c r="V13" s="5"/>
      <c r="W13" s="5"/>
      <c r="X13" s="5"/>
      <c r="Y13" s="5"/>
      <c r="Z13" s="5"/>
      <c r="AA13" s="5"/>
      <c r="AB13" s="5"/>
      <c r="AC13" s="5"/>
      <c r="AD13" s="5"/>
      <c r="AE13" s="5"/>
      <c r="AF13" s="5"/>
      <c r="AG13" s="33"/>
      <c r="AH13" s="32"/>
      <c r="AI13" s="5"/>
      <c r="AJ13" s="5"/>
      <c r="AK13" s="5"/>
      <c r="AL13" s="5"/>
      <c r="AM13" s="34"/>
      <c r="AN13" s="5"/>
      <c r="AO13" s="34"/>
      <c r="AP13" s="5"/>
      <c r="AQ13" s="34"/>
      <c r="AR13" s="5"/>
      <c r="AS13" s="34"/>
      <c r="AT13" s="5"/>
      <c r="AU13" s="34"/>
      <c r="AV13" s="5"/>
      <c r="AW13" s="34"/>
      <c r="AX13" s="5"/>
      <c r="AY13" s="34"/>
      <c r="AZ13" s="5"/>
      <c r="BA13" s="34"/>
      <c r="BB13" s="34"/>
      <c r="BC13" s="5"/>
      <c r="BD13" s="5"/>
      <c r="BE13" s="5"/>
      <c r="BF13" s="5"/>
      <c r="BG13" s="5"/>
      <c r="BH13" s="5"/>
      <c r="BI13" s="5"/>
      <c r="BJ13" s="5"/>
      <c r="BK13" s="5"/>
      <c r="BL13" s="5"/>
    </row>
    <row r="14" spans="1:352" ht="39" customHeight="1" x14ac:dyDescent="0.3">
      <c r="A14" s="5"/>
      <c r="B14" s="2"/>
      <c r="C14" s="2"/>
      <c r="D14" s="5"/>
      <c r="E14" s="2"/>
      <c r="F14" s="5"/>
      <c r="G14" s="5"/>
      <c r="H14" s="5"/>
      <c r="I14" s="5"/>
      <c r="J14" s="5"/>
      <c r="K14" s="31"/>
      <c r="L14" s="32"/>
      <c r="M14" s="5"/>
      <c r="N14" s="5"/>
      <c r="O14" s="35"/>
      <c r="P14" s="35"/>
      <c r="Q14" s="35"/>
      <c r="R14" s="35"/>
      <c r="S14" s="5"/>
      <c r="T14" s="5"/>
      <c r="U14" s="5"/>
      <c r="V14" s="5"/>
      <c r="W14" s="5"/>
      <c r="X14" s="5"/>
      <c r="Y14" s="5"/>
      <c r="Z14" s="5"/>
      <c r="AA14" s="5"/>
      <c r="AB14" s="5"/>
      <c r="AC14" s="5"/>
      <c r="AD14" s="5"/>
      <c r="AE14" s="5"/>
      <c r="AF14" s="5"/>
      <c r="AG14" s="33"/>
      <c r="AH14" s="32"/>
      <c r="AI14" s="5"/>
      <c r="AJ14" s="5"/>
      <c r="AK14" s="5"/>
      <c r="AL14" s="5"/>
      <c r="AM14" s="34"/>
      <c r="AN14" s="5"/>
      <c r="AO14" s="34"/>
      <c r="AP14" s="5"/>
      <c r="AQ14" s="34"/>
      <c r="AR14" s="5"/>
      <c r="AS14" s="34"/>
      <c r="AT14" s="5"/>
      <c r="AU14" s="34"/>
      <c r="AV14" s="5"/>
      <c r="AW14" s="34"/>
      <c r="AX14" s="5"/>
      <c r="AY14" s="34"/>
      <c r="AZ14" s="5"/>
      <c r="BA14" s="34"/>
      <c r="BB14" s="34"/>
      <c r="BC14" s="5"/>
      <c r="BD14" s="5"/>
      <c r="BE14" s="5"/>
      <c r="BF14" s="5"/>
      <c r="BG14" s="5"/>
      <c r="BH14" s="5"/>
      <c r="BI14" s="5"/>
      <c r="BJ14" s="5"/>
      <c r="BK14" s="5"/>
      <c r="BL14" s="5"/>
    </row>
    <row r="15" spans="1:352" ht="15" customHeight="1" x14ac:dyDescent="0.3">
      <c r="A15" s="5"/>
      <c r="B15" s="232" t="s">
        <v>106</v>
      </c>
      <c r="C15" s="233"/>
      <c r="D15" s="233"/>
      <c r="E15" s="234"/>
      <c r="F15" s="5"/>
      <c r="G15" s="5"/>
      <c r="H15" s="5"/>
      <c r="I15" s="5"/>
      <c r="J15" s="5"/>
      <c r="K15" s="31"/>
      <c r="L15" s="32"/>
      <c r="M15" s="5"/>
      <c r="N15" s="5"/>
      <c r="O15" s="37"/>
      <c r="P15" s="37"/>
      <c r="Q15" s="37"/>
      <c r="R15" s="37"/>
      <c r="S15" s="5"/>
      <c r="T15" s="5"/>
      <c r="U15" s="5"/>
      <c r="V15" s="5"/>
      <c r="W15" s="5"/>
      <c r="X15" s="5"/>
      <c r="Y15" s="5"/>
      <c r="Z15" s="5"/>
      <c r="AA15" s="5"/>
      <c r="AB15" s="5"/>
      <c r="AC15" s="5"/>
      <c r="AD15" s="5"/>
      <c r="AE15" s="5"/>
      <c r="AF15" s="5"/>
      <c r="AG15" s="33"/>
      <c r="AH15" s="32"/>
      <c r="AI15" s="5"/>
      <c r="AJ15" s="5"/>
      <c r="AK15" s="5"/>
      <c r="AL15" s="5"/>
      <c r="AM15" s="34"/>
      <c r="AN15" s="5"/>
      <c r="AO15" s="34"/>
      <c r="AP15" s="5"/>
      <c r="AQ15" s="34"/>
      <c r="AR15" s="5"/>
      <c r="AS15" s="34"/>
      <c r="AT15" s="5"/>
      <c r="AU15" s="34"/>
      <c r="AV15" s="5"/>
      <c r="AW15" s="34"/>
      <c r="AX15" s="5"/>
      <c r="AY15" s="34"/>
      <c r="AZ15" s="5"/>
      <c r="BA15" s="34"/>
      <c r="BB15" s="34"/>
      <c r="BC15" s="5"/>
      <c r="BD15" s="5"/>
      <c r="BE15" s="5"/>
      <c r="BF15" s="5"/>
      <c r="BG15" s="5"/>
      <c r="BH15" s="5"/>
      <c r="BI15" s="5"/>
      <c r="BJ15" s="5"/>
      <c r="BK15" s="5"/>
      <c r="BL15" s="5"/>
    </row>
    <row r="16" spans="1:352" ht="15" customHeight="1" x14ac:dyDescent="0.3">
      <c r="A16" s="5"/>
      <c r="B16" s="38" t="s">
        <v>107</v>
      </c>
      <c r="C16" s="38" t="s">
        <v>108</v>
      </c>
      <c r="D16" s="232" t="s">
        <v>109</v>
      </c>
      <c r="E16" s="234"/>
      <c r="F16" s="5"/>
      <c r="G16" s="5"/>
      <c r="H16" s="5"/>
      <c r="I16" s="5"/>
      <c r="J16" s="5"/>
      <c r="K16" s="31"/>
      <c r="L16" s="32"/>
      <c r="M16" s="5"/>
      <c r="N16" s="5"/>
      <c r="O16" s="37"/>
      <c r="P16" s="37"/>
      <c r="Q16" s="39"/>
      <c r="R16" s="39"/>
      <c r="S16" s="5"/>
      <c r="T16" s="5"/>
      <c r="U16" s="5"/>
      <c r="V16" s="5"/>
      <c r="W16" s="5"/>
      <c r="X16" s="5"/>
      <c r="Y16" s="5"/>
      <c r="Z16" s="5"/>
      <c r="AA16" s="5"/>
      <c r="AB16" s="5"/>
      <c r="AC16" s="5"/>
      <c r="AD16" s="5"/>
      <c r="AE16" s="5"/>
      <c r="AF16" s="5"/>
      <c r="AG16" s="33"/>
      <c r="AH16" s="32"/>
      <c r="AI16" s="5"/>
      <c r="AJ16" s="5"/>
      <c r="AK16" s="5"/>
      <c r="AL16" s="5"/>
      <c r="AM16" s="34"/>
      <c r="AN16" s="5"/>
      <c r="AO16" s="34"/>
      <c r="AP16" s="5"/>
      <c r="AQ16" s="34"/>
      <c r="AR16" s="5"/>
      <c r="AS16" s="34"/>
      <c r="AT16" s="5"/>
      <c r="AU16" s="34"/>
      <c r="AV16" s="5"/>
      <c r="AW16" s="34"/>
      <c r="AX16" s="5"/>
      <c r="AY16" s="34"/>
      <c r="AZ16" s="5"/>
      <c r="BA16" s="34"/>
      <c r="BB16" s="34"/>
      <c r="BC16" s="5"/>
      <c r="BD16" s="5"/>
      <c r="BE16" s="5"/>
      <c r="BF16" s="5"/>
      <c r="BG16" s="5"/>
      <c r="BH16" s="5"/>
      <c r="BI16" s="5"/>
      <c r="BJ16" s="5"/>
      <c r="BK16" s="5"/>
      <c r="BL16" s="5"/>
    </row>
    <row r="17" spans="1:64" ht="15" customHeight="1" x14ac:dyDescent="0.3">
      <c r="A17" s="5"/>
      <c r="B17" s="40" t="s">
        <v>278</v>
      </c>
      <c r="C17" s="41" t="s">
        <v>261</v>
      </c>
      <c r="D17" s="235" t="s">
        <v>137</v>
      </c>
      <c r="E17" s="234"/>
      <c r="F17" s="5"/>
      <c r="G17" s="5"/>
      <c r="H17" s="5"/>
      <c r="I17" s="5"/>
      <c r="J17" s="5"/>
      <c r="K17" s="31"/>
      <c r="L17" s="32"/>
      <c r="M17" s="5"/>
      <c r="N17" s="5"/>
      <c r="O17" s="43"/>
      <c r="P17" s="37"/>
      <c r="Q17" s="37"/>
      <c r="R17" s="44"/>
      <c r="S17" s="5"/>
      <c r="T17" s="5"/>
      <c r="U17" s="5"/>
      <c r="V17" s="5"/>
      <c r="W17" s="5"/>
      <c r="X17" s="5"/>
      <c r="Y17" s="5"/>
      <c r="Z17" s="5"/>
      <c r="AA17" s="5"/>
      <c r="AB17" s="5"/>
      <c r="AC17" s="5"/>
      <c r="AD17" s="5"/>
      <c r="AE17" s="5"/>
      <c r="AF17" s="5"/>
      <c r="AG17" s="33"/>
      <c r="AH17" s="32"/>
      <c r="AI17" s="5"/>
      <c r="AJ17" s="5"/>
      <c r="AK17" s="5"/>
      <c r="AL17" s="5"/>
      <c r="AM17" s="34"/>
      <c r="AN17" s="5"/>
      <c r="AO17" s="34"/>
      <c r="AP17" s="5"/>
      <c r="AQ17" s="34"/>
      <c r="AR17" s="5"/>
      <c r="AS17" s="34"/>
      <c r="AT17" s="5"/>
      <c r="AU17" s="34"/>
      <c r="AV17" s="5"/>
      <c r="AW17" s="34"/>
      <c r="AX17" s="5"/>
      <c r="AY17" s="34"/>
      <c r="AZ17" s="5"/>
      <c r="BA17" s="34"/>
      <c r="BB17" s="34"/>
      <c r="BC17" s="5"/>
      <c r="BD17" s="5"/>
      <c r="BE17" s="5"/>
      <c r="BF17" s="5"/>
      <c r="BG17" s="5"/>
      <c r="BH17" s="5"/>
      <c r="BI17" s="5"/>
      <c r="BJ17" s="5"/>
      <c r="BK17" s="5"/>
      <c r="BL17" s="5"/>
    </row>
    <row r="18" spans="1:64" ht="15" customHeight="1" x14ac:dyDescent="0.3">
      <c r="A18" s="5"/>
      <c r="E18" s="45"/>
      <c r="F18" s="5"/>
      <c r="G18" s="5"/>
      <c r="H18" s="5"/>
      <c r="I18" s="5"/>
      <c r="J18" s="5"/>
      <c r="K18" s="31"/>
      <c r="L18" s="32"/>
      <c r="M18" s="5"/>
      <c r="N18" s="5"/>
      <c r="O18" s="43"/>
      <c r="P18" s="5"/>
      <c r="Q18" s="37"/>
      <c r="R18" s="44"/>
      <c r="S18" s="5"/>
      <c r="T18" s="5"/>
      <c r="U18" s="5"/>
      <c r="V18" s="5"/>
      <c r="W18" s="5"/>
      <c r="X18" s="5"/>
      <c r="Y18" s="5"/>
      <c r="Z18" s="5"/>
      <c r="AA18" s="5"/>
      <c r="AB18" s="5"/>
      <c r="AC18" s="5"/>
      <c r="AD18" s="5"/>
      <c r="AE18" s="5"/>
      <c r="AF18" s="5"/>
      <c r="AG18" s="33"/>
      <c r="AH18" s="32"/>
      <c r="AI18" s="5"/>
      <c r="AJ18" s="5"/>
      <c r="AK18" s="5"/>
      <c r="AL18" s="5"/>
      <c r="AM18" s="34"/>
      <c r="AN18" s="5"/>
      <c r="AO18" s="34"/>
      <c r="AP18" s="5"/>
      <c r="AQ18" s="34"/>
      <c r="AR18" s="5"/>
      <c r="AS18" s="34"/>
      <c r="AT18" s="5"/>
      <c r="AU18" s="34"/>
      <c r="AV18" s="5"/>
      <c r="AW18" s="34"/>
      <c r="AX18" s="5"/>
      <c r="AY18" s="34"/>
      <c r="AZ18" s="5"/>
      <c r="BA18" s="34"/>
      <c r="BB18" s="34"/>
      <c r="BC18" s="5"/>
      <c r="BD18" s="5"/>
      <c r="BE18" s="5"/>
      <c r="BF18" s="5"/>
      <c r="BG18" s="5"/>
      <c r="BH18" s="5"/>
      <c r="BI18" s="5"/>
      <c r="BJ18" s="5"/>
      <c r="BK18" s="5"/>
      <c r="BL18" s="5"/>
    </row>
    <row r="19" spans="1:64" ht="15" customHeight="1" x14ac:dyDescent="0.3">
      <c r="A19" s="5"/>
      <c r="E19" s="45"/>
      <c r="F19" s="5"/>
      <c r="G19" s="5"/>
      <c r="H19" s="5"/>
      <c r="I19" s="5"/>
      <c r="J19" s="5"/>
      <c r="K19" s="31"/>
      <c r="L19" s="32"/>
      <c r="M19" s="5"/>
      <c r="N19" s="5"/>
      <c r="O19" s="43"/>
      <c r="P19" s="5"/>
      <c r="Q19" s="37"/>
      <c r="R19" s="44"/>
      <c r="S19" s="5"/>
      <c r="T19" s="5"/>
      <c r="U19" s="5"/>
      <c r="V19" s="5"/>
      <c r="W19" s="5"/>
      <c r="X19" s="5"/>
      <c r="Y19" s="5"/>
      <c r="Z19" s="5"/>
      <c r="AA19" s="5"/>
      <c r="AB19" s="5"/>
      <c r="AC19" s="5"/>
      <c r="AD19" s="5"/>
      <c r="AE19" s="5"/>
      <c r="AF19" s="5"/>
      <c r="AG19" s="33"/>
      <c r="AH19" s="32"/>
      <c r="AI19" s="5"/>
      <c r="AJ19" s="5"/>
      <c r="AK19" s="5"/>
      <c r="AL19" s="5"/>
      <c r="AM19" s="34"/>
      <c r="AN19" s="5"/>
      <c r="AO19" s="34"/>
      <c r="AP19" s="5"/>
      <c r="AQ19" s="34"/>
      <c r="AR19" s="5"/>
      <c r="AS19" s="34"/>
      <c r="AT19" s="5"/>
      <c r="AU19" s="34"/>
      <c r="AV19" s="5"/>
      <c r="AW19" s="34"/>
      <c r="AX19" s="5"/>
      <c r="AY19" s="34"/>
      <c r="AZ19" s="5"/>
      <c r="BA19" s="34"/>
      <c r="BB19" s="34"/>
      <c r="BC19" s="5"/>
      <c r="BD19" s="5"/>
      <c r="BE19" s="5"/>
      <c r="BF19" s="5"/>
      <c r="BG19" s="5"/>
      <c r="BH19" s="5"/>
      <c r="BI19" s="5"/>
      <c r="BJ19" s="5"/>
      <c r="BK19" s="5"/>
      <c r="BL19" s="5"/>
    </row>
    <row r="20" spans="1:64" ht="15" customHeight="1" x14ac:dyDescent="0.3">
      <c r="A20" s="5"/>
      <c r="B20" s="232" t="s">
        <v>113</v>
      </c>
      <c r="C20" s="233"/>
      <c r="D20" s="233"/>
      <c r="E20" s="234"/>
      <c r="F20" s="5"/>
      <c r="G20" s="5"/>
      <c r="H20" s="5"/>
      <c r="I20" s="5"/>
      <c r="J20" s="5"/>
      <c r="K20" s="31"/>
      <c r="L20" s="32"/>
      <c r="M20" s="5"/>
      <c r="N20" s="5"/>
      <c r="O20" s="43"/>
      <c r="P20" s="37"/>
      <c r="Q20" s="37"/>
      <c r="R20" s="44"/>
      <c r="S20" s="5"/>
      <c r="T20" s="5"/>
      <c r="U20" s="5"/>
      <c r="V20" s="5"/>
      <c r="W20" s="5"/>
      <c r="X20" s="5"/>
      <c r="Y20" s="5"/>
      <c r="Z20" s="5"/>
      <c r="AA20" s="5"/>
      <c r="AB20" s="5"/>
      <c r="AC20" s="5"/>
      <c r="AD20" s="5"/>
      <c r="AE20" s="5"/>
      <c r="AF20" s="5"/>
      <c r="AG20" s="33"/>
      <c r="AH20" s="32"/>
      <c r="AI20" s="5"/>
      <c r="AJ20" s="5"/>
      <c r="AK20" s="5"/>
      <c r="AL20" s="5"/>
      <c r="AM20" s="34"/>
      <c r="AN20" s="5"/>
      <c r="AO20" s="34"/>
      <c r="AP20" s="5"/>
      <c r="AQ20" s="34"/>
      <c r="AR20" s="5"/>
      <c r="AS20" s="34"/>
      <c r="AT20" s="5"/>
      <c r="AU20" s="34"/>
      <c r="AV20" s="5"/>
      <c r="AW20" s="34"/>
      <c r="AX20" s="5"/>
      <c r="AY20" s="34"/>
      <c r="AZ20" s="5"/>
      <c r="BA20" s="34"/>
      <c r="BB20" s="34"/>
      <c r="BC20" s="5"/>
      <c r="BD20" s="5"/>
      <c r="BE20" s="5"/>
      <c r="BF20" s="5"/>
      <c r="BG20" s="5"/>
      <c r="BH20" s="5"/>
      <c r="BI20" s="5"/>
      <c r="BJ20" s="5"/>
      <c r="BK20" s="5"/>
      <c r="BL20" s="5"/>
    </row>
    <row r="21" spans="1:64" ht="15" customHeight="1" x14ac:dyDescent="0.3">
      <c r="A21" s="5"/>
      <c r="B21" s="38" t="s">
        <v>107</v>
      </c>
      <c r="C21" s="38" t="s">
        <v>108</v>
      </c>
      <c r="D21" s="232" t="s">
        <v>109</v>
      </c>
      <c r="E21" s="234"/>
      <c r="F21" s="5"/>
      <c r="G21" s="5"/>
      <c r="H21" s="5"/>
      <c r="I21" s="5"/>
      <c r="J21" s="5"/>
      <c r="K21" s="31"/>
      <c r="L21" s="32"/>
      <c r="M21" s="5"/>
      <c r="N21" s="5"/>
      <c r="O21" s="43"/>
      <c r="P21" s="37"/>
      <c r="Q21" s="37"/>
      <c r="R21" s="44"/>
      <c r="S21" s="5"/>
      <c r="T21" s="5"/>
      <c r="U21" s="5"/>
      <c r="V21" s="5"/>
      <c r="W21" s="5"/>
      <c r="X21" s="5"/>
      <c r="Y21" s="5"/>
      <c r="Z21" s="5"/>
      <c r="AA21" s="5"/>
      <c r="AB21" s="5"/>
      <c r="AC21" s="5"/>
      <c r="AD21" s="5"/>
      <c r="AE21" s="5"/>
      <c r="AF21" s="5"/>
      <c r="AG21" s="33"/>
      <c r="AH21" s="32"/>
      <c r="AI21" s="5"/>
      <c r="AJ21" s="5"/>
      <c r="AK21" s="5"/>
      <c r="AL21" s="5"/>
      <c r="AM21" s="34"/>
      <c r="AN21" s="5"/>
      <c r="AO21" s="34"/>
      <c r="AP21" s="5"/>
      <c r="AQ21" s="34"/>
      <c r="AR21" s="5"/>
      <c r="AS21" s="34"/>
      <c r="AT21" s="5"/>
      <c r="AU21" s="34"/>
      <c r="AV21" s="5"/>
      <c r="AW21" s="34"/>
      <c r="AX21" s="5"/>
      <c r="AY21" s="34"/>
      <c r="AZ21" s="5"/>
      <c r="BA21" s="34"/>
      <c r="BB21" s="34"/>
      <c r="BC21" s="5"/>
      <c r="BD21" s="5"/>
      <c r="BE21" s="5"/>
      <c r="BF21" s="5"/>
      <c r="BG21" s="5"/>
      <c r="BH21" s="5"/>
      <c r="BI21" s="5"/>
      <c r="BJ21" s="5"/>
      <c r="BK21" s="5"/>
      <c r="BL21" s="5"/>
    </row>
    <row r="22" spans="1:64" ht="15" customHeight="1" x14ac:dyDescent="0.3">
      <c r="A22" s="5"/>
      <c r="B22" s="40" t="str">
        <f>+'[2]Gestiòn de Comunicaciòn Estratè'!B22</f>
        <v>Diana Espinosa Calderòn</v>
      </c>
      <c r="C22" s="41" t="s">
        <v>114</v>
      </c>
      <c r="D22" s="235" t="s">
        <v>115</v>
      </c>
      <c r="E22" s="234"/>
      <c r="F22" s="5"/>
      <c r="G22" s="5"/>
      <c r="H22" s="5"/>
      <c r="I22" s="5"/>
      <c r="J22" s="5"/>
      <c r="K22" s="31"/>
      <c r="L22" s="32"/>
      <c r="M22" s="5"/>
      <c r="N22" s="5"/>
      <c r="O22" s="43"/>
      <c r="P22" s="37"/>
      <c r="Q22" s="44"/>
      <c r="R22" s="37"/>
      <c r="S22" s="5"/>
      <c r="T22" s="5"/>
      <c r="U22" s="5"/>
      <c r="V22" s="5"/>
      <c r="W22" s="5"/>
      <c r="X22" s="5"/>
      <c r="Y22" s="5"/>
      <c r="Z22" s="5"/>
      <c r="AA22" s="5"/>
      <c r="AB22" s="5"/>
      <c r="AC22" s="5"/>
      <c r="AD22" s="5"/>
      <c r="AE22" s="5"/>
      <c r="AF22" s="5"/>
      <c r="AG22" s="33"/>
      <c r="AH22" s="32"/>
      <c r="AI22" s="5"/>
      <c r="AJ22" s="5"/>
      <c r="AK22" s="5"/>
      <c r="AL22" s="5"/>
      <c r="AM22" s="34"/>
      <c r="AN22" s="5"/>
      <c r="AO22" s="34"/>
      <c r="AP22" s="5"/>
      <c r="AQ22" s="34"/>
      <c r="AR22" s="5"/>
      <c r="AS22" s="34"/>
      <c r="AT22" s="5"/>
      <c r="AU22" s="34"/>
      <c r="AV22" s="5"/>
      <c r="AW22" s="34"/>
      <c r="AX22" s="5"/>
      <c r="AY22" s="34"/>
      <c r="AZ22" s="5"/>
      <c r="BA22" s="34"/>
      <c r="BB22" s="34"/>
      <c r="BC22" s="5"/>
      <c r="BD22" s="5"/>
      <c r="BE22" s="5"/>
      <c r="BF22" s="5"/>
      <c r="BG22" s="5"/>
      <c r="BH22" s="5"/>
      <c r="BI22" s="5"/>
      <c r="BJ22" s="5"/>
      <c r="BK22" s="5"/>
      <c r="BL22" s="5"/>
    </row>
    <row r="25" spans="1:64" ht="15" customHeight="1" x14ac:dyDescent="0.3">
      <c r="B25" s="232" t="s">
        <v>116</v>
      </c>
      <c r="C25" s="233"/>
      <c r="D25" s="233"/>
      <c r="E25" s="234"/>
    </row>
    <row r="26" spans="1:64" ht="15" customHeight="1" x14ac:dyDescent="0.3">
      <c r="B26" s="38" t="s">
        <v>107</v>
      </c>
      <c r="C26" s="38" t="s">
        <v>108</v>
      </c>
      <c r="D26" s="232" t="s">
        <v>109</v>
      </c>
      <c r="E26" s="234"/>
    </row>
    <row r="27" spans="1:64" ht="15" customHeight="1" x14ac:dyDescent="0.3">
      <c r="B27" s="47" t="str">
        <f>+'[2]Gestiòn de Comunicaciòn Estratè'!B27</f>
        <v>Karolin Saldarriaga Angulo</v>
      </c>
      <c r="C27" s="41" t="s">
        <v>114</v>
      </c>
      <c r="D27" s="235" t="s">
        <v>117</v>
      </c>
      <c r="E27" s="234"/>
    </row>
    <row r="28" spans="1:64" ht="15" customHeight="1" x14ac:dyDescent="0.3">
      <c r="B28" s="2"/>
      <c r="C28" s="2"/>
      <c r="D28" s="5"/>
      <c r="E28" s="2"/>
    </row>
    <row r="29" spans="1:64" ht="15" customHeight="1" x14ac:dyDescent="0.3">
      <c r="B29" s="232" t="s">
        <v>118</v>
      </c>
      <c r="C29" s="233"/>
      <c r="D29" s="233"/>
      <c r="E29" s="234"/>
    </row>
    <row r="30" spans="1:64" ht="15" customHeight="1" x14ac:dyDescent="0.3">
      <c r="B30" s="245" t="s">
        <v>119</v>
      </c>
      <c r="C30" s="233"/>
      <c r="D30" s="233"/>
      <c r="E30" s="234"/>
    </row>
  </sheetData>
  <mergeCells count="156">
    <mergeCell ref="BL11:BL12"/>
    <mergeCell ref="BK11:BK12"/>
    <mergeCell ref="BH1:BK1"/>
    <mergeCell ref="BH2:BK3"/>
    <mergeCell ref="K2:BA2"/>
    <mergeCell ref="D3:J3"/>
    <mergeCell ref="K3:BA3"/>
    <mergeCell ref="A4:E5"/>
    <mergeCell ref="A1:B3"/>
    <mergeCell ref="C1:C2"/>
    <mergeCell ref="D1:J2"/>
    <mergeCell ref="K1:BA1"/>
    <mergeCell ref="BB1:BC3"/>
    <mergeCell ref="BD1:BG3"/>
    <mergeCell ref="F6:J6"/>
    <mergeCell ref="K6:L6"/>
    <mergeCell ref="M6:AF6"/>
    <mergeCell ref="AG6:AH6"/>
    <mergeCell ref="AI6:AJ8"/>
    <mergeCell ref="AK6:AK8"/>
    <mergeCell ref="F5:AJ5"/>
    <mergeCell ref="A6:A8"/>
    <mergeCell ref="B6:B8"/>
    <mergeCell ref="C6:C8"/>
    <mergeCell ref="D6:D8"/>
    <mergeCell ref="E6:E8"/>
    <mergeCell ref="BM6:BM8"/>
    <mergeCell ref="BN6:BN8"/>
    <mergeCell ref="K7:K8"/>
    <mergeCell ref="L7:L8"/>
    <mergeCell ref="AF7:AF8"/>
    <mergeCell ref="AG7:AG8"/>
    <mergeCell ref="AH7:AH8"/>
    <mergeCell ref="AL7:AM7"/>
    <mergeCell ref="BI6:BJ8"/>
    <mergeCell ref="BK6:BK8"/>
    <mergeCell ref="AL6:AY6"/>
    <mergeCell ref="AZ6:BA8"/>
    <mergeCell ref="BB6:BC8"/>
    <mergeCell ref="BD6:BE8"/>
    <mergeCell ref="BF6:BG8"/>
    <mergeCell ref="BH6:BH8"/>
    <mergeCell ref="AN7:AO7"/>
    <mergeCell ref="AP7:AQ7"/>
    <mergeCell ref="AR7:AS7"/>
    <mergeCell ref="AT7:AU7"/>
    <mergeCell ref="AV7:AW7"/>
    <mergeCell ref="AX7:AY7"/>
    <mergeCell ref="A9:A10"/>
    <mergeCell ref="C9:C10"/>
    <mergeCell ref="D9:D10"/>
    <mergeCell ref="E9:E10"/>
    <mergeCell ref="F9:F10"/>
    <mergeCell ref="G9:G10"/>
    <mergeCell ref="N9:N10"/>
    <mergeCell ref="O9:O10"/>
    <mergeCell ref="P9:P10"/>
    <mergeCell ref="B30:E30"/>
    <mergeCell ref="B20:E20"/>
    <mergeCell ref="BG9:BG10"/>
    <mergeCell ref="K9:K10"/>
    <mergeCell ref="L9:L10"/>
    <mergeCell ref="M9:M10"/>
    <mergeCell ref="Z9:Z10"/>
    <mergeCell ref="AA9:AA10"/>
    <mergeCell ref="AB9:AB10"/>
    <mergeCell ref="AC9:AC10"/>
    <mergeCell ref="AD9:AD10"/>
    <mergeCell ref="AE9:AE10"/>
    <mergeCell ref="T9:T10"/>
    <mergeCell ref="U9:U10"/>
    <mergeCell ref="V9:V10"/>
    <mergeCell ref="B29:E29"/>
    <mergeCell ref="B15:E15"/>
    <mergeCell ref="D16:E16"/>
    <mergeCell ref="W9:W10"/>
    <mergeCell ref="X9:X10"/>
    <mergeCell ref="Y9:Y10"/>
    <mergeCell ref="D26:E26"/>
    <mergeCell ref="D27:E27"/>
    <mergeCell ref="BG11:BG12"/>
    <mergeCell ref="BH11:BH12"/>
    <mergeCell ref="BI11:BI12"/>
    <mergeCell ref="BH9:BH10"/>
    <mergeCell ref="BI9:BI10"/>
    <mergeCell ref="BJ9:BJ10"/>
    <mergeCell ref="AF9:AF10"/>
    <mergeCell ref="AG9:AG10"/>
    <mergeCell ref="AH9:AH10"/>
    <mergeCell ref="AI9:AI10"/>
    <mergeCell ref="AJ9:AJ10"/>
    <mergeCell ref="BF9:BF10"/>
    <mergeCell ref="Q9:Q10"/>
    <mergeCell ref="R9:R10"/>
    <mergeCell ref="S9:S10"/>
    <mergeCell ref="H9:H10"/>
    <mergeCell ref="I9:I10"/>
    <mergeCell ref="J9:J10"/>
    <mergeCell ref="AA11:AA12"/>
    <mergeCell ref="AB11:AB12"/>
    <mergeCell ref="AC11:AC12"/>
    <mergeCell ref="AD11:AD12"/>
    <mergeCell ref="AE11:AE12"/>
    <mergeCell ref="D17:E17"/>
    <mergeCell ref="D21:E21"/>
    <mergeCell ref="D22:E22"/>
    <mergeCell ref="B25:E25"/>
    <mergeCell ref="K11:K12"/>
    <mergeCell ref="L11:L12"/>
    <mergeCell ref="M11:M12"/>
    <mergeCell ref="N11:N12"/>
    <mergeCell ref="O11:O12"/>
    <mergeCell ref="P11:P12"/>
    <mergeCell ref="Q11:Q12"/>
    <mergeCell ref="BJ11:BJ12"/>
    <mergeCell ref="AF11:AF12"/>
    <mergeCell ref="AG11:AG12"/>
    <mergeCell ref="AH11:AH12"/>
    <mergeCell ref="AI11:AI12"/>
    <mergeCell ref="AJ11:AJ12"/>
    <mergeCell ref="AK11:AK12"/>
    <mergeCell ref="R11:R12"/>
    <mergeCell ref="S11:S12"/>
    <mergeCell ref="T11:T12"/>
    <mergeCell ref="U11:U12"/>
    <mergeCell ref="V11:V12"/>
    <mergeCell ref="W11:W12"/>
    <mergeCell ref="X11:X12"/>
    <mergeCell ref="Y11:Y12"/>
    <mergeCell ref="BF11:BF12"/>
    <mergeCell ref="Z11:Z12"/>
    <mergeCell ref="A11:A12"/>
    <mergeCell ref="C11:C12"/>
    <mergeCell ref="D11:D12"/>
    <mergeCell ref="E11:E12"/>
    <mergeCell ref="F11:F12"/>
    <mergeCell ref="G11:G12"/>
    <mergeCell ref="H11:H12"/>
    <mergeCell ref="I11:I12"/>
    <mergeCell ref="J11:J12"/>
    <mergeCell ref="BL9:BL10"/>
    <mergeCell ref="MG5:ML5"/>
    <mergeCell ref="BM4:BQ5"/>
    <mergeCell ref="BO6:BO8"/>
    <mergeCell ref="BP6:BP8"/>
    <mergeCell ref="BQ6:BQ8"/>
    <mergeCell ref="BL6:BL8"/>
    <mergeCell ref="AK5:BL5"/>
    <mergeCell ref="F4:BL4"/>
    <mergeCell ref="AL8:AM8"/>
    <mergeCell ref="AN8:AO8"/>
    <mergeCell ref="AP8:AQ8"/>
    <mergeCell ref="AR8:AS8"/>
    <mergeCell ref="AT8:AU8"/>
    <mergeCell ref="AV8:AW8"/>
    <mergeCell ref="AX8:AY8"/>
  </mergeCells>
  <conditionalFormatting sqref="K9:K12">
    <cfRule type="cellIs" dxfId="616" priority="23" operator="equal">
      <formula>5</formula>
    </cfRule>
    <cfRule type="cellIs" dxfId="615" priority="24" operator="equal">
      <formula>4</formula>
    </cfRule>
    <cfRule type="cellIs" dxfId="614" priority="25" operator="equal">
      <formula>3</formula>
    </cfRule>
    <cfRule type="cellIs" dxfId="613" priority="26" operator="equal">
      <formula>2</formula>
    </cfRule>
    <cfRule type="cellIs" dxfId="612" priority="27" operator="equal">
      <formula>1</formula>
    </cfRule>
  </conditionalFormatting>
  <conditionalFormatting sqref="L9:L12">
    <cfRule type="cellIs" dxfId="611" priority="21" operator="equal">
      <formula>"RARA VEZ"</formula>
    </cfRule>
    <cfRule type="cellIs" dxfId="610" priority="18" operator="equal">
      <formula>"CASI SIEMPRE"</formula>
    </cfRule>
    <cfRule type="cellIs" dxfId="609" priority="19" operator="equal">
      <formula>"PROBABLE"</formula>
    </cfRule>
    <cfRule type="cellIs" dxfId="608" priority="20" operator="equal">
      <formula>"POSIBLE"</formula>
    </cfRule>
    <cfRule type="cellIs" dxfId="607" priority="22" operator="equal">
      <formula>"IMPROBABLE"</formula>
    </cfRule>
  </conditionalFormatting>
  <conditionalFormatting sqref="AF9 AG9:AG12 AF11">
    <cfRule type="cellIs" dxfId="606" priority="28" operator="greaterThanOrEqual">
      <formula>12</formula>
    </cfRule>
    <cfRule type="cellIs" dxfId="605" priority="29" operator="between">
      <formula>6</formula>
      <formula>11</formula>
    </cfRule>
    <cfRule type="cellIs" dxfId="604" priority="30" operator="between">
      <formula>1</formula>
      <formula>5</formula>
    </cfRule>
  </conditionalFormatting>
  <conditionalFormatting sqref="AG9:AG13">
    <cfRule type="cellIs" dxfId="603" priority="56" operator="equal">
      <formula>3</formula>
    </cfRule>
    <cfRule type="cellIs" dxfId="602" priority="55" operator="equal">
      <formula>5</formula>
    </cfRule>
    <cfRule type="cellIs" dxfId="601" priority="54" operator="equal">
      <formula>4</formula>
    </cfRule>
  </conditionalFormatting>
  <conditionalFormatting sqref="AH9">
    <cfRule type="cellIs" dxfId="600" priority="12" operator="equal">
      <formula>"MAYOR"</formula>
    </cfRule>
  </conditionalFormatting>
  <conditionalFormatting sqref="AJ9:AJ12">
    <cfRule type="containsText" dxfId="599" priority="60" operator="containsText" text="BAJO">
      <formula>NOT(ISERROR(SEARCH(("BAJO"),(AJ9))))</formula>
    </cfRule>
    <cfRule type="containsText" dxfId="598" priority="57" operator="containsText" text="EXTREMO">
      <formula>NOT(ISERROR(SEARCH(("EXTREMO"),(AJ9))))</formula>
    </cfRule>
    <cfRule type="containsText" dxfId="597" priority="58" operator="containsText" text="MODERADO">
      <formula>NOT(ISERROR(SEARCH(("MODERADO"),(AJ9))))</formula>
    </cfRule>
    <cfRule type="containsText" dxfId="596" priority="59" operator="containsText" text="ALTO">
      <formula>NOT(ISERROR(SEARCH(("ALTO"),(AJ9))))</formula>
    </cfRule>
  </conditionalFormatting>
  <conditionalFormatting sqref="AM9:AM12 AO9:AO12 AQ9:AQ12 AS9:AS12 AU9:AU12 AW9:AW12 AY9:AY12">
    <cfRule type="cellIs" dxfId="595" priority="34" operator="equal">
      <formula>""""""</formula>
    </cfRule>
  </conditionalFormatting>
  <conditionalFormatting sqref="AM9:AM12 AO9:AO12 AQ9:AQ12 AS9:AS12 AU9:AU12 AY9:AY12">
    <cfRule type="cellIs" dxfId="594" priority="39" stopIfTrue="1" operator="equal">
      <formula>15</formula>
    </cfRule>
    <cfRule type="cellIs" dxfId="593" priority="38" stopIfTrue="1" operator="equal">
      <formula>10</formula>
    </cfRule>
  </conditionalFormatting>
  <conditionalFormatting sqref="AM11:AM12 AO11:AO12 AQ11:AQ12 AS11:AS12 AU11:AU12 AY11:AY12">
    <cfRule type="cellIs" dxfId="592" priority="46" stopIfTrue="1" operator="equal">
      <formula>15</formula>
    </cfRule>
    <cfRule type="cellIs" dxfId="591" priority="45" operator="equal">
      <formula>0</formula>
    </cfRule>
    <cfRule type="cellIs" dxfId="590" priority="44" stopIfTrue="1" operator="equal">
      <formula>10</formula>
    </cfRule>
    <cfRule type="cellIs" dxfId="589" priority="43" operator="equal">
      <formula>""""""</formula>
    </cfRule>
  </conditionalFormatting>
  <conditionalFormatting sqref="AW9:AW12 AM9:AM12 AO9:AO12 AQ9:AQ12 AS9:AS12 AU9:AU12 AY9:AY12">
    <cfRule type="cellIs" dxfId="588" priority="36" operator="equal">
      <formula>0</formula>
    </cfRule>
  </conditionalFormatting>
  <conditionalFormatting sqref="AW9:AW12">
    <cfRule type="cellIs" dxfId="587" priority="37" stopIfTrue="1" operator="equal">
      <formula>10</formula>
    </cfRule>
    <cfRule type="cellIs" dxfId="586" priority="35" stopIfTrue="1" operator="equal">
      <formula>5</formula>
    </cfRule>
  </conditionalFormatting>
  <conditionalFormatting sqref="AW11:AW12">
    <cfRule type="cellIs" dxfId="585" priority="47" operator="equal">
      <formula>""""""</formula>
    </cfRule>
    <cfRule type="cellIs" dxfId="584" priority="49" operator="equal">
      <formula>0</formula>
    </cfRule>
    <cfRule type="cellIs" dxfId="583" priority="50" stopIfTrue="1" operator="equal">
      <formula>10</formula>
    </cfRule>
    <cfRule type="cellIs" dxfId="582" priority="48" stopIfTrue="1" operator="equal">
      <formula>5</formula>
    </cfRule>
  </conditionalFormatting>
  <conditionalFormatting sqref="AZ9:AZ12 BC9:BC12">
    <cfRule type="cellIs" dxfId="581" priority="40" operator="equal">
      <formula>"DÉBIL"</formula>
    </cfRule>
    <cfRule type="cellIs" dxfId="580" priority="41" operator="equal">
      <formula>"MODERADO"</formula>
    </cfRule>
    <cfRule type="cellIs" dxfId="579" priority="42" operator="equal">
      <formula>"FUERTE"</formula>
    </cfRule>
  </conditionalFormatting>
  <conditionalFormatting sqref="BA9:BB12">
    <cfRule type="cellIs" dxfId="578" priority="51" operator="greaterThanOrEqual">
      <formula>96</formula>
    </cfRule>
    <cfRule type="cellIs" dxfId="577" priority="52" operator="between">
      <formula>86</formula>
      <formula>95</formula>
    </cfRule>
    <cfRule type="cellIs" dxfId="576" priority="53" operator="between">
      <formula>0</formula>
      <formula>85</formula>
    </cfRule>
  </conditionalFormatting>
  <conditionalFormatting sqref="BG9 BG11">
    <cfRule type="containsText" dxfId="575" priority="17" operator="containsText" text="CASI SIEMPRE">
      <formula>NOT(ISERROR(SEARCH(("CASI SIEMPRE"),(BG9))))</formula>
    </cfRule>
    <cfRule type="containsText" dxfId="574" priority="16" operator="containsText" text="PROBABLE">
      <formula>NOT(ISERROR(SEARCH(("PROBABLE"),(BG9))))</formula>
    </cfRule>
    <cfRule type="containsText" dxfId="573" priority="14" operator="containsText" text="IMPROBABLE">
      <formula>NOT(ISERROR(SEARCH(("IMPROBABLE"),(BG9))))</formula>
    </cfRule>
    <cfRule type="containsText" dxfId="572" priority="13" operator="containsText" text="RARA VEZ">
      <formula>NOT(ISERROR(SEARCH(("RARA VEZ"),(BG9))))</formula>
    </cfRule>
    <cfRule type="containsText" dxfId="571" priority="15" operator="containsText" text="POSIBLE">
      <formula>NOT(ISERROR(SEARCH(("POSIBLE"),(BG9))))</formula>
    </cfRule>
  </conditionalFormatting>
  <conditionalFormatting sqref="BG9:BH9 BG11:BH11 AH9:AH12">
    <cfRule type="cellIs" dxfId="570" priority="33" operator="equal">
      <formula>"MODERADO"</formula>
    </cfRule>
    <cfRule type="cellIs" dxfId="569" priority="32" operator="equal">
      <formula>"MAYOR"</formula>
    </cfRule>
    <cfRule type="cellIs" dxfId="568" priority="31" operator="equal">
      <formula>"CATASTRÓFICO"</formula>
    </cfRule>
  </conditionalFormatting>
  <conditionalFormatting sqref="BJ9 BJ11">
    <cfRule type="containsText" dxfId="567" priority="9" operator="containsText" text="ALTO">
      <formula>NOT(ISERROR(SEARCH(("ALTO"),(BJ9))))</formula>
    </cfRule>
    <cfRule type="containsText" dxfId="566" priority="11" operator="containsText" text="MODERADO">
      <formula>NOT(ISERROR(SEARCH(("MODERADO"),(BJ9))))</formula>
    </cfRule>
    <cfRule type="containsText" dxfId="565" priority="10" operator="containsText" text="EXTREMO">
      <formula>NOT(ISERROR(SEARCH(("EXTREMO"),(BJ9))))</formula>
    </cfRule>
  </conditionalFormatting>
  <dataValidations disablePrompts="1" count="10">
    <dataValidation type="list" allowBlank="1" showErrorMessage="1" sqref="AR9:AR12" xr:uid="{8264A81A-81C0-4942-BE24-916A491B93C4}">
      <formula1>$MI$8:$MI$8</formula1>
    </dataValidation>
    <dataValidation type="list" allowBlank="1" showErrorMessage="1" sqref="AT9:AT12" xr:uid="{7B7BC064-85E1-4D65-8772-665218565335}">
      <formula1>$MJ$8:$MJ$8</formula1>
    </dataValidation>
    <dataValidation type="list" allowBlank="1" showErrorMessage="1" sqref="AL9:AL12" xr:uid="{3A5B10B8-764E-451F-A9EB-31B44D273B00}">
      <formula1>$MG$8:$MG$8</formula1>
    </dataValidation>
    <dataValidation type="list" allowBlank="1" showErrorMessage="1" sqref="AN9:AN12" xr:uid="{FAF512BB-9450-4494-A22D-D7EF91C18DA7}">
      <formula1>#REF!</formula1>
    </dataValidation>
    <dataValidation type="list" allowBlank="1" showErrorMessage="1" sqref="AP9:AP12" xr:uid="{09818317-E753-4679-9DC0-E9E97B41E745}">
      <formula1>$MH$8:$MH$8</formula1>
    </dataValidation>
    <dataValidation type="list" allowBlank="1" showErrorMessage="1" sqref="AV9:AV12" xr:uid="{9C23E42E-707A-4EFB-AAAF-213925811AA9}">
      <formula1>$ML$8:$ML$8</formula1>
    </dataValidation>
    <dataValidation type="list" allowBlank="1" showErrorMessage="1" sqref="AX9:AX12" xr:uid="{335D9E4D-583D-43C8-B3B6-FFDB90131A6B}">
      <formula1>$MK$8:$MK$8</formula1>
    </dataValidation>
    <dataValidation type="list" allowBlank="1" showErrorMessage="1" sqref="BB9:BB12" xr:uid="{940568A9-DBE5-4A77-997F-0E5E580E0036}">
      <formula1>$ME$6:$ME$8</formula1>
    </dataValidation>
    <dataValidation type="list" allowBlank="1" showInputMessage="1" showErrorMessage="1" prompt="ERROR - NO ADMITE VALOR DIFERENTE AL DE LA LISTA DESPLEGABLE (X)" sqref="M9:AE9 M11:AE11" xr:uid="{876F5A41-86C1-4FCC-B901-BCE7AA67CDD9}">
      <formula1>$MM$6</formula1>
    </dataValidation>
    <dataValidation type="list" allowBlank="1" showInputMessage="1" showErrorMessage="1" prompt="ADVERTENCIA - Si marca más de una opción para el mismo riesgo, será tomad por cierta la PROBABILIDAD MÁS ALTA" sqref="F9:J9 F11:J11" xr:uid="{EE245EDE-64B1-41FE-8844-9A827C0B705A}">
      <formula1>$MM$6</formula1>
    </dataValidation>
  </dataValidations>
  <pageMargins left="0.7" right="0.7" top="0.75" bottom="0.75" header="0.3" footer="0.3"/>
  <pageSetup paperSize="9" orientation="portrait"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AE615-BC4B-4C51-A1F3-49200CBEFCE0}">
  <dimension ref="A1:LL35"/>
  <sheetViews>
    <sheetView zoomScale="80" zoomScaleNormal="80" workbookViewId="0">
      <selection activeCell="J3" sqref="J3:AZ3"/>
    </sheetView>
  </sheetViews>
  <sheetFormatPr baseColWidth="10" defaultColWidth="14" defaultRowHeight="15" customHeight="1" x14ac:dyDescent="0.3"/>
  <cols>
    <col min="1" max="1" width="3.88671875" customWidth="1"/>
    <col min="2" max="2" width="62.33203125" customWidth="1"/>
    <col min="3" max="3" width="38.44140625" customWidth="1"/>
    <col min="4" max="4" width="15" customWidth="1"/>
    <col min="5" max="9" width="7.77734375" customWidth="1"/>
    <col min="10" max="10" width="6" customWidth="1"/>
    <col min="11" max="11" width="17.88671875" customWidth="1"/>
    <col min="12" max="18" width="7.33203125" customWidth="1"/>
    <col min="19" max="19" width="10" customWidth="1"/>
    <col min="20" max="32" width="7.33203125" customWidth="1"/>
    <col min="33" max="33" width="15.6640625" customWidth="1"/>
    <col min="34" max="34" width="3.88671875" customWidth="1"/>
    <col min="35" max="35" width="13.44140625" customWidth="1"/>
    <col min="36" max="36" width="67.109375" customWidth="1"/>
    <col min="37" max="37" width="15.5546875" hidden="1" customWidth="1"/>
    <col min="38" max="38" width="5.6640625" hidden="1" customWidth="1"/>
    <col min="39" max="39" width="15.5546875" hidden="1" customWidth="1"/>
    <col min="40" max="40" width="3.77734375" hidden="1" customWidth="1"/>
    <col min="41" max="41" width="15.5546875" hidden="1" customWidth="1"/>
    <col min="42" max="42" width="4.33203125" hidden="1" customWidth="1"/>
    <col min="43" max="43" width="15.5546875" hidden="1" customWidth="1"/>
    <col min="44" max="44" width="4.33203125" hidden="1" customWidth="1"/>
    <col min="45" max="45" width="15.5546875" hidden="1" customWidth="1"/>
    <col min="46" max="46" width="4.33203125" hidden="1" customWidth="1"/>
    <col min="47" max="47" width="15.5546875" hidden="1" customWidth="1"/>
    <col min="48" max="48" width="4.33203125" hidden="1" customWidth="1"/>
    <col min="49" max="49" width="15.5546875" hidden="1" customWidth="1"/>
    <col min="50" max="50" width="4.33203125" hidden="1" customWidth="1"/>
    <col min="51" max="51" width="13.44140625" hidden="1" customWidth="1"/>
    <col min="52" max="52" width="4.33203125" hidden="1" customWidth="1"/>
    <col min="53" max="53" width="13.44140625" hidden="1" customWidth="1"/>
    <col min="54" max="54" width="23" customWidth="1"/>
    <col min="55" max="55" width="19.33203125" customWidth="1"/>
    <col min="56" max="56" width="6.6640625" customWidth="1"/>
    <col min="57" max="57" width="8.77734375" customWidth="1"/>
    <col min="58" max="58" width="18" customWidth="1"/>
    <col min="59" max="59" width="16.5546875" customWidth="1"/>
    <col min="60" max="60" width="3.77734375" hidden="1" customWidth="1"/>
    <col min="61" max="61" width="15.109375" hidden="1" customWidth="1"/>
    <col min="62" max="62" width="24.109375" customWidth="1"/>
    <col min="63" max="66" width="15.109375" customWidth="1"/>
    <col min="67" max="67" width="25" customWidth="1"/>
    <col min="68" max="263" width="10.5546875" customWidth="1"/>
    <col min="264" max="264" width="3.88671875" customWidth="1"/>
    <col min="265" max="265" width="16.21875" customWidth="1"/>
    <col min="266" max="266" width="44" customWidth="1"/>
    <col min="267" max="267" width="34.5546875" customWidth="1"/>
    <col min="268" max="268" width="15" customWidth="1"/>
    <col min="269" max="269" width="29.5546875" customWidth="1"/>
    <col min="270" max="271" width="9.5546875" customWidth="1"/>
    <col min="272" max="272" width="3.88671875" customWidth="1"/>
    <col min="273" max="273" width="13.44140625" customWidth="1"/>
    <col min="274" max="274" width="38.33203125" customWidth="1"/>
    <col min="275" max="276" width="12.88671875" customWidth="1"/>
    <col min="277" max="277" width="13.44140625" customWidth="1"/>
    <col min="278" max="278" width="12.109375" customWidth="1"/>
    <col min="279" max="279" width="13.88671875" customWidth="1"/>
    <col min="280" max="280" width="13.33203125" customWidth="1"/>
    <col min="281" max="281" width="12.109375" customWidth="1"/>
    <col min="282" max="282" width="13.44140625" customWidth="1"/>
    <col min="283" max="284" width="12.6640625" customWidth="1"/>
    <col min="285" max="285" width="14.88671875" customWidth="1"/>
    <col min="286" max="286" width="12.33203125" customWidth="1"/>
    <col min="287" max="287" width="3.77734375" customWidth="1"/>
    <col min="288" max="288" width="15.109375" customWidth="1"/>
    <col min="289" max="289" width="9.88671875" customWidth="1"/>
    <col min="290" max="290" width="52.21875" customWidth="1"/>
    <col min="291" max="291" width="31.77734375" customWidth="1"/>
    <col min="292" max="292" width="20.6640625" customWidth="1"/>
    <col min="293" max="324" width="10.5546875" customWidth="1"/>
  </cols>
  <sheetData>
    <row r="1" spans="1:324" ht="28.2" customHeight="1" x14ac:dyDescent="0.3">
      <c r="A1" s="298"/>
      <c r="B1" s="292"/>
      <c r="C1" s="424" t="s">
        <v>0</v>
      </c>
      <c r="D1" s="426" t="s">
        <v>1</v>
      </c>
      <c r="E1" s="307"/>
      <c r="F1" s="307"/>
      <c r="G1" s="307"/>
      <c r="H1" s="307"/>
      <c r="I1" s="307"/>
      <c r="J1" s="420" t="s">
        <v>2</v>
      </c>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428" t="s">
        <v>3</v>
      </c>
      <c r="BB1" s="429"/>
      <c r="BC1" s="431" t="s">
        <v>4</v>
      </c>
      <c r="BD1" s="432"/>
      <c r="BE1" s="432"/>
      <c r="BF1" s="433"/>
      <c r="BG1" s="437" t="s">
        <v>5</v>
      </c>
      <c r="BH1" s="437"/>
      <c r="BI1" s="437"/>
      <c r="BJ1" s="437"/>
      <c r="BK1" s="1"/>
      <c r="BL1" s="1"/>
      <c r="BM1" s="1"/>
      <c r="BN1" s="1"/>
      <c r="BO1" s="1"/>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row>
    <row r="2" spans="1:324" ht="29.4" customHeight="1" x14ac:dyDescent="0.3">
      <c r="A2" s="272"/>
      <c r="B2" s="305"/>
      <c r="C2" s="425"/>
      <c r="D2" s="427"/>
      <c r="E2" s="307"/>
      <c r="F2" s="307"/>
      <c r="G2" s="307"/>
      <c r="H2" s="307"/>
      <c r="I2" s="307"/>
      <c r="J2" s="420" t="s">
        <v>414</v>
      </c>
      <c r="K2" s="289"/>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429"/>
      <c r="BB2" s="430"/>
      <c r="BC2" s="427"/>
      <c r="BD2" s="309"/>
      <c r="BE2" s="309"/>
      <c r="BF2" s="308"/>
      <c r="BG2" s="437" t="s">
        <v>6</v>
      </c>
      <c r="BH2" s="437"/>
      <c r="BI2" s="437"/>
      <c r="BJ2" s="437"/>
      <c r="BK2" s="3"/>
      <c r="BL2" s="3"/>
      <c r="BM2" s="3"/>
      <c r="BN2" s="3"/>
      <c r="BO2" s="3"/>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row>
    <row r="3" spans="1:324" ht="52.8" customHeight="1" thickBot="1" x14ac:dyDescent="0.35">
      <c r="A3" s="259"/>
      <c r="B3" s="266"/>
      <c r="C3" s="161" t="s">
        <v>7</v>
      </c>
      <c r="D3" s="421" t="s">
        <v>8</v>
      </c>
      <c r="E3" s="422"/>
      <c r="F3" s="422"/>
      <c r="G3" s="422"/>
      <c r="H3" s="422"/>
      <c r="I3" s="422"/>
      <c r="J3" s="370" t="s">
        <v>412</v>
      </c>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429"/>
      <c r="BB3" s="429"/>
      <c r="BC3" s="434"/>
      <c r="BD3" s="435"/>
      <c r="BE3" s="435"/>
      <c r="BF3" s="436"/>
      <c r="BG3" s="437"/>
      <c r="BH3" s="437"/>
      <c r="BI3" s="437"/>
      <c r="BJ3" s="437"/>
      <c r="BK3" s="3"/>
      <c r="BL3" s="3"/>
      <c r="BM3" s="3"/>
      <c r="BN3" s="3"/>
      <c r="BO3" s="3"/>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row>
    <row r="4" spans="1:324" ht="14.4" x14ac:dyDescent="0.3">
      <c r="A4" s="297" t="s">
        <v>10</v>
      </c>
      <c r="B4" s="292"/>
      <c r="C4" s="305"/>
      <c r="D4" s="305"/>
      <c r="E4" s="228" t="s">
        <v>11</v>
      </c>
      <c r="F4" s="228"/>
      <c r="G4" s="228"/>
      <c r="H4" s="228"/>
      <c r="I4" s="228"/>
      <c r="J4" s="228"/>
      <c r="K4" s="228"/>
      <c r="L4" s="228"/>
      <c r="M4" s="228"/>
      <c r="N4" s="228"/>
      <c r="O4" s="228"/>
      <c r="P4" s="228"/>
      <c r="Q4" s="228"/>
      <c r="R4" s="228"/>
      <c r="S4" s="228"/>
      <c r="T4" s="228"/>
      <c r="U4" s="228"/>
      <c r="V4" s="228"/>
      <c r="W4" s="228"/>
      <c r="X4" s="228"/>
      <c r="Y4" s="228"/>
      <c r="Z4" s="228"/>
      <c r="AA4" s="228"/>
      <c r="AB4" s="228"/>
      <c r="AC4" s="228"/>
      <c r="AD4" s="228"/>
      <c r="AE4" s="228"/>
      <c r="AF4" s="228"/>
      <c r="AG4" s="228"/>
      <c r="AH4" s="228"/>
      <c r="AI4" s="228"/>
      <c r="AJ4" s="228"/>
      <c r="AK4" s="228"/>
      <c r="AL4" s="228"/>
      <c r="AM4" s="228"/>
      <c r="AN4" s="228"/>
      <c r="AO4" s="228"/>
      <c r="AP4" s="228"/>
      <c r="AQ4" s="228"/>
      <c r="AR4" s="228"/>
      <c r="AS4" s="228"/>
      <c r="AT4" s="228"/>
      <c r="AU4" s="228"/>
      <c r="AV4" s="228"/>
      <c r="AW4" s="228"/>
      <c r="AX4" s="228"/>
      <c r="AY4" s="228"/>
      <c r="AZ4" s="228"/>
      <c r="BA4" s="228"/>
      <c r="BB4" s="228"/>
      <c r="BC4" s="227"/>
      <c r="BD4" s="227"/>
      <c r="BE4" s="227"/>
      <c r="BF4" s="227"/>
      <c r="BG4" s="228"/>
      <c r="BH4" s="228"/>
      <c r="BI4" s="228"/>
      <c r="BJ4" s="228"/>
      <c r="BK4" s="387" t="s">
        <v>12</v>
      </c>
      <c r="BL4" s="264"/>
      <c r="BM4" s="264"/>
      <c r="BN4" s="264"/>
      <c r="BO4" s="388"/>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row>
    <row r="5" spans="1:324" ht="30.6" customHeight="1" x14ac:dyDescent="0.3">
      <c r="A5" s="259"/>
      <c r="B5" s="266"/>
      <c r="C5" s="266"/>
      <c r="D5" s="266"/>
      <c r="E5" s="438" t="s">
        <v>13</v>
      </c>
      <c r="F5" s="429"/>
      <c r="G5" s="429"/>
      <c r="H5" s="429"/>
      <c r="I5" s="429"/>
      <c r="J5" s="429"/>
      <c r="K5" s="429"/>
      <c r="L5" s="429"/>
      <c r="M5" s="429"/>
      <c r="N5" s="429"/>
      <c r="O5" s="429"/>
      <c r="P5" s="429"/>
      <c r="Q5" s="429"/>
      <c r="R5" s="429"/>
      <c r="S5" s="429"/>
      <c r="T5" s="429"/>
      <c r="U5" s="429"/>
      <c r="V5" s="429"/>
      <c r="W5" s="429"/>
      <c r="X5" s="429"/>
      <c r="Y5" s="429"/>
      <c r="Z5" s="429"/>
      <c r="AA5" s="429"/>
      <c r="AB5" s="429"/>
      <c r="AC5" s="429"/>
      <c r="AD5" s="429"/>
      <c r="AE5" s="429"/>
      <c r="AF5" s="429"/>
      <c r="AG5" s="429"/>
      <c r="AH5" s="429"/>
      <c r="AI5" s="429"/>
      <c r="AJ5" s="228" t="s">
        <v>14</v>
      </c>
      <c r="AK5" s="228"/>
      <c r="AL5" s="228"/>
      <c r="AM5" s="228"/>
      <c r="AN5" s="228"/>
      <c r="AO5" s="228"/>
      <c r="AP5" s="228"/>
      <c r="AQ5" s="228"/>
      <c r="AR5" s="228"/>
      <c r="AS5" s="228"/>
      <c r="AT5" s="228"/>
      <c r="AU5" s="228"/>
      <c r="AV5" s="228"/>
      <c r="AW5" s="228"/>
      <c r="AX5" s="228"/>
      <c r="AY5" s="228"/>
      <c r="AZ5" s="228"/>
      <c r="BA5" s="228"/>
      <c r="BB5" s="228"/>
      <c r="BC5" s="228"/>
      <c r="BD5" s="228"/>
      <c r="BE5" s="228"/>
      <c r="BF5" s="228"/>
      <c r="BG5" s="228"/>
      <c r="BH5" s="228"/>
      <c r="BI5" s="228"/>
      <c r="BJ5" s="228"/>
      <c r="BK5" s="387"/>
      <c r="BL5" s="264"/>
      <c r="BM5" s="264"/>
      <c r="BN5" s="264"/>
      <c r="BO5" s="388"/>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t="s">
        <v>15</v>
      </c>
      <c r="LD5" s="2"/>
      <c r="LE5" s="286" t="s">
        <v>16</v>
      </c>
      <c r="LF5" s="287"/>
      <c r="LG5" s="287"/>
      <c r="LH5" s="287"/>
      <c r="LI5" s="287"/>
      <c r="LJ5" s="287"/>
      <c r="LK5" s="6" t="s">
        <v>17</v>
      </c>
      <c r="LL5" s="6" t="s">
        <v>18</v>
      </c>
    </row>
    <row r="6" spans="1:324" ht="25.2" customHeight="1" x14ac:dyDescent="0.3">
      <c r="A6" s="267" t="s">
        <v>19</v>
      </c>
      <c r="B6" s="267" t="s">
        <v>20</v>
      </c>
      <c r="C6" s="267" t="s">
        <v>21</v>
      </c>
      <c r="D6" s="267" t="s">
        <v>22</v>
      </c>
      <c r="E6" s="278" t="s">
        <v>24</v>
      </c>
      <c r="F6" s="266"/>
      <c r="G6" s="266"/>
      <c r="H6" s="266"/>
      <c r="I6" s="273"/>
      <c r="J6" s="278" t="s">
        <v>25</v>
      </c>
      <c r="K6" s="273"/>
      <c r="L6" s="278" t="s">
        <v>26</v>
      </c>
      <c r="M6" s="266"/>
      <c r="N6" s="266"/>
      <c r="O6" s="266"/>
      <c r="P6" s="266"/>
      <c r="Q6" s="266"/>
      <c r="R6" s="266"/>
      <c r="S6" s="266"/>
      <c r="T6" s="266"/>
      <c r="U6" s="266"/>
      <c r="V6" s="266"/>
      <c r="W6" s="266"/>
      <c r="X6" s="266"/>
      <c r="Y6" s="266"/>
      <c r="Z6" s="266"/>
      <c r="AA6" s="266"/>
      <c r="AB6" s="266"/>
      <c r="AC6" s="266"/>
      <c r="AD6" s="266"/>
      <c r="AE6" s="273"/>
      <c r="AF6" s="278" t="s">
        <v>25</v>
      </c>
      <c r="AG6" s="273"/>
      <c r="AH6" s="270" t="s">
        <v>27</v>
      </c>
      <c r="AI6" s="271"/>
      <c r="AJ6" s="224" t="s">
        <v>28</v>
      </c>
      <c r="AK6" s="274" t="s">
        <v>29</v>
      </c>
      <c r="AL6" s="266"/>
      <c r="AM6" s="266"/>
      <c r="AN6" s="266"/>
      <c r="AO6" s="266"/>
      <c r="AP6" s="266"/>
      <c r="AQ6" s="266"/>
      <c r="AR6" s="266"/>
      <c r="AS6" s="266"/>
      <c r="AT6" s="266"/>
      <c r="AU6" s="266"/>
      <c r="AV6" s="266"/>
      <c r="AW6" s="266"/>
      <c r="AX6" s="273"/>
      <c r="AY6" s="275" t="s">
        <v>30</v>
      </c>
      <c r="AZ6" s="271"/>
      <c r="BA6" s="276" t="s">
        <v>31</v>
      </c>
      <c r="BB6" s="271"/>
      <c r="BC6" s="276" t="s">
        <v>32</v>
      </c>
      <c r="BD6" s="271"/>
      <c r="BE6" s="276" t="s">
        <v>24</v>
      </c>
      <c r="BF6" s="277"/>
      <c r="BG6" s="224" t="s">
        <v>26</v>
      </c>
      <c r="BH6" s="270" t="s">
        <v>33</v>
      </c>
      <c r="BI6" s="271"/>
      <c r="BJ6" s="224" t="s">
        <v>139</v>
      </c>
      <c r="BK6" s="224" t="s">
        <v>34</v>
      </c>
      <c r="BL6" s="224" t="s">
        <v>35</v>
      </c>
      <c r="BM6" s="224" t="s">
        <v>36</v>
      </c>
      <c r="BN6" s="224" t="s">
        <v>37</v>
      </c>
      <c r="BO6" s="224" t="s">
        <v>38</v>
      </c>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6" t="s">
        <v>39</v>
      </c>
      <c r="LD6" s="2"/>
      <c r="LE6" s="2" t="s">
        <v>40</v>
      </c>
      <c r="LF6" s="2" t="s">
        <v>41</v>
      </c>
      <c r="LG6" s="2" t="s">
        <v>42</v>
      </c>
      <c r="LH6" s="2" t="s">
        <v>43</v>
      </c>
      <c r="LI6" s="2" t="s">
        <v>44</v>
      </c>
      <c r="LJ6" s="2" t="s">
        <v>45</v>
      </c>
      <c r="LK6" s="6" t="s">
        <v>46</v>
      </c>
      <c r="LL6" s="2"/>
    </row>
    <row r="7" spans="1:324" ht="14.4" x14ac:dyDescent="0.3">
      <c r="A7" s="225"/>
      <c r="B7" s="225"/>
      <c r="C7" s="225"/>
      <c r="D7" s="225"/>
      <c r="E7" s="7">
        <v>1</v>
      </c>
      <c r="F7" s="7">
        <v>2</v>
      </c>
      <c r="G7" s="7">
        <v>3</v>
      </c>
      <c r="H7" s="7">
        <v>4</v>
      </c>
      <c r="I7" s="7">
        <v>5</v>
      </c>
      <c r="J7" s="267" t="s">
        <v>47</v>
      </c>
      <c r="K7" s="268" t="s">
        <v>48</v>
      </c>
      <c r="L7" s="8">
        <v>1</v>
      </c>
      <c r="M7" s="8">
        <v>2</v>
      </c>
      <c r="N7" s="8">
        <v>3</v>
      </c>
      <c r="O7" s="8">
        <v>4</v>
      </c>
      <c r="P7" s="8">
        <v>5</v>
      </c>
      <c r="Q7" s="8">
        <v>6</v>
      </c>
      <c r="R7" s="8">
        <v>7</v>
      </c>
      <c r="S7" s="8">
        <v>8</v>
      </c>
      <c r="T7" s="8">
        <v>9</v>
      </c>
      <c r="U7" s="8">
        <v>10</v>
      </c>
      <c r="V7" s="8">
        <v>11</v>
      </c>
      <c r="W7" s="8">
        <v>12</v>
      </c>
      <c r="X7" s="8">
        <v>13</v>
      </c>
      <c r="Y7" s="8">
        <v>14</v>
      </c>
      <c r="Z7" s="8">
        <v>15</v>
      </c>
      <c r="AA7" s="8">
        <v>16</v>
      </c>
      <c r="AB7" s="8">
        <v>17</v>
      </c>
      <c r="AC7" s="8">
        <v>18</v>
      </c>
      <c r="AD7" s="8">
        <v>19</v>
      </c>
      <c r="AE7" s="423" t="s">
        <v>49</v>
      </c>
      <c r="AF7" s="267" t="s">
        <v>47</v>
      </c>
      <c r="AG7" s="268" t="s">
        <v>48</v>
      </c>
      <c r="AH7" s="272"/>
      <c r="AI7" s="271"/>
      <c r="AJ7" s="224"/>
      <c r="AK7" s="262" t="s">
        <v>50</v>
      </c>
      <c r="AL7" s="234"/>
      <c r="AM7" s="262" t="s">
        <v>51</v>
      </c>
      <c r="AN7" s="234"/>
      <c r="AO7" s="262" t="s">
        <v>52</v>
      </c>
      <c r="AP7" s="234"/>
      <c r="AQ7" s="262" t="s">
        <v>53</v>
      </c>
      <c r="AR7" s="234"/>
      <c r="AS7" s="262" t="s">
        <v>54</v>
      </c>
      <c r="AT7" s="234"/>
      <c r="AU7" s="262" t="s">
        <v>55</v>
      </c>
      <c r="AV7" s="234"/>
      <c r="AW7" s="262" t="s">
        <v>56</v>
      </c>
      <c r="AX7" s="234"/>
      <c r="AY7" s="272"/>
      <c r="AZ7" s="271"/>
      <c r="BA7" s="272"/>
      <c r="BB7" s="271"/>
      <c r="BC7" s="272"/>
      <c r="BD7" s="271"/>
      <c r="BE7" s="276"/>
      <c r="BF7" s="277"/>
      <c r="BG7" s="225"/>
      <c r="BH7" s="272"/>
      <c r="BI7" s="271"/>
      <c r="BJ7" s="225"/>
      <c r="BK7" s="225"/>
      <c r="BL7" s="225"/>
      <c r="BM7" s="225"/>
      <c r="BN7" s="225"/>
      <c r="BO7" s="225"/>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6"/>
      <c r="LD7" s="2"/>
      <c r="LE7" s="2"/>
      <c r="LF7" s="2"/>
      <c r="LG7" s="2"/>
      <c r="LH7" s="2"/>
      <c r="LI7" s="2"/>
      <c r="LJ7" s="2"/>
      <c r="LK7" s="6"/>
      <c r="LL7" s="2"/>
    </row>
    <row r="8" spans="1:324" ht="28.8" customHeight="1" x14ac:dyDescent="0.3">
      <c r="A8" s="225"/>
      <c r="B8" s="225"/>
      <c r="C8" s="243"/>
      <c r="D8" s="243"/>
      <c r="E8" s="9" t="s">
        <v>57</v>
      </c>
      <c r="F8" s="9" t="s">
        <v>58</v>
      </c>
      <c r="G8" s="9" t="s">
        <v>59</v>
      </c>
      <c r="H8" s="9" t="s">
        <v>60</v>
      </c>
      <c r="I8" s="9" t="s">
        <v>61</v>
      </c>
      <c r="J8" s="243"/>
      <c r="K8" s="243"/>
      <c r="L8" s="9" t="s">
        <v>62</v>
      </c>
      <c r="M8" s="10" t="s">
        <v>63</v>
      </c>
      <c r="N8" s="9" t="s">
        <v>64</v>
      </c>
      <c r="O8" s="9" t="s">
        <v>65</v>
      </c>
      <c r="P8" s="9" t="s">
        <v>66</v>
      </c>
      <c r="Q8" s="9" t="s">
        <v>67</v>
      </c>
      <c r="R8" s="9" t="s">
        <v>68</v>
      </c>
      <c r="S8" s="9" t="s">
        <v>69</v>
      </c>
      <c r="T8" s="9" t="s">
        <v>70</v>
      </c>
      <c r="U8" s="9" t="s">
        <v>71</v>
      </c>
      <c r="V8" s="9" t="s">
        <v>72</v>
      </c>
      <c r="W8" s="9" t="s">
        <v>73</v>
      </c>
      <c r="X8" s="9" t="s">
        <v>74</v>
      </c>
      <c r="Y8" s="9" t="s">
        <v>75</v>
      </c>
      <c r="Z8" s="9" t="s">
        <v>76</v>
      </c>
      <c r="AA8" s="9" t="s">
        <v>77</v>
      </c>
      <c r="AB8" s="9" t="s">
        <v>78</v>
      </c>
      <c r="AC8" s="9" t="s">
        <v>79</v>
      </c>
      <c r="AD8" s="9" t="s">
        <v>80</v>
      </c>
      <c r="AE8" s="243"/>
      <c r="AF8" s="243"/>
      <c r="AG8" s="243"/>
      <c r="AH8" s="259"/>
      <c r="AI8" s="273"/>
      <c r="AJ8" s="439"/>
      <c r="AK8" s="263" t="s">
        <v>40</v>
      </c>
      <c r="AL8" s="234"/>
      <c r="AM8" s="263" t="s">
        <v>81</v>
      </c>
      <c r="AN8" s="234"/>
      <c r="AO8" s="263" t="s">
        <v>41</v>
      </c>
      <c r="AP8" s="234"/>
      <c r="AQ8" s="263" t="s">
        <v>82</v>
      </c>
      <c r="AR8" s="234"/>
      <c r="AS8" s="263" t="s">
        <v>83</v>
      </c>
      <c r="AT8" s="234"/>
      <c r="AU8" s="263" t="s">
        <v>84</v>
      </c>
      <c r="AV8" s="234"/>
      <c r="AW8" s="263" t="s">
        <v>85</v>
      </c>
      <c r="AX8" s="234"/>
      <c r="AY8" s="259"/>
      <c r="AZ8" s="273"/>
      <c r="BA8" s="259"/>
      <c r="BB8" s="273"/>
      <c r="BC8" s="272"/>
      <c r="BD8" s="271"/>
      <c r="BE8" s="278"/>
      <c r="BF8" s="279"/>
      <c r="BG8" s="243"/>
      <c r="BH8" s="259"/>
      <c r="BI8" s="273"/>
      <c r="BJ8" s="225"/>
      <c r="BK8" s="225"/>
      <c r="BL8" s="243"/>
      <c r="BM8" s="243"/>
      <c r="BN8" s="225"/>
      <c r="BO8" s="225"/>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6" t="s">
        <v>86</v>
      </c>
      <c r="LD8" s="11"/>
      <c r="LE8" s="2" t="s">
        <v>87</v>
      </c>
      <c r="LF8" s="11" t="s">
        <v>88</v>
      </c>
      <c r="LG8" s="11" t="s">
        <v>89</v>
      </c>
      <c r="LH8" s="11" t="s">
        <v>90</v>
      </c>
      <c r="LI8" s="11" t="s">
        <v>91</v>
      </c>
      <c r="LJ8" s="11" t="s">
        <v>92</v>
      </c>
      <c r="LK8" s="11"/>
      <c r="LL8" s="11"/>
    </row>
    <row r="9" spans="1:324" ht="152.4" customHeight="1" x14ac:dyDescent="0.3">
      <c r="A9" s="417">
        <v>1</v>
      </c>
      <c r="B9" s="55" t="s">
        <v>294</v>
      </c>
      <c r="C9" s="415" t="s">
        <v>296</v>
      </c>
      <c r="D9" s="242" t="s">
        <v>93</v>
      </c>
      <c r="E9" s="242"/>
      <c r="F9" s="242" t="s">
        <v>46</v>
      </c>
      <c r="G9" s="242"/>
      <c r="H9" s="242"/>
      <c r="I9" s="242"/>
      <c r="J9" s="333">
        <f>IF(I9="X",5,IF(H9="X",4,IF(G9="X",3,IF(F9="X",2,IF(E9="X",1,0)))))</f>
        <v>2</v>
      </c>
      <c r="K9" s="236" t="str">
        <f>IF(J9=1,"RARA VEZ",IF(J9=2,"IMPROBABLE",IF(J9=3,"POSIBLE",IF(J9=4,"PROBABLE",IF(J9=5,"CASI SIEMPRE",FALSE)))))</f>
        <v>IMPROBABLE</v>
      </c>
      <c r="L9" s="244" t="s">
        <v>46</v>
      </c>
      <c r="M9" s="242"/>
      <c r="N9" s="242" t="s">
        <v>46</v>
      </c>
      <c r="O9" s="242" t="s">
        <v>46</v>
      </c>
      <c r="P9" s="242" t="s">
        <v>46</v>
      </c>
      <c r="Q9" s="242"/>
      <c r="R9" s="242"/>
      <c r="S9" s="242"/>
      <c r="T9" s="242"/>
      <c r="U9" s="242" t="s">
        <v>46</v>
      </c>
      <c r="V9" s="242" t="s">
        <v>46</v>
      </c>
      <c r="W9" s="242" t="s">
        <v>46</v>
      </c>
      <c r="X9" s="242" t="s">
        <v>46</v>
      </c>
      <c r="Y9" s="242" t="s">
        <v>46</v>
      </c>
      <c r="Z9" s="242" t="s">
        <v>46</v>
      </c>
      <c r="AA9" s="242"/>
      <c r="AB9" s="242"/>
      <c r="AC9" s="242"/>
      <c r="AD9" s="242"/>
      <c r="AE9" s="248">
        <f>COUNTIF(L9:AD9,"X")</f>
        <v>10</v>
      </c>
      <c r="AF9" s="248" t="str">
        <f>IF(AE9=0,"",(IF(AE9&gt;=12,"5",IF(AE9&gt;=6,"4",IF(AE9&lt;=5,"3","")))))</f>
        <v>4</v>
      </c>
      <c r="AG9" s="236" t="str">
        <f>IF(AF9=0,"",(IF(AF9="5","CATASTRÓFICO",IF(AF9="3","MODERADO",IF(AF9="4","MAYOR","")))))</f>
        <v>MAYOR</v>
      </c>
      <c r="AH9" s="249">
        <f>+(AF9*J9)</f>
        <v>8</v>
      </c>
      <c r="AI9" s="332" t="str">
        <f>IF(AH9=0,"",IF(AH9="MAYOR","EXTREMO",IF(AG9="CASI SIEMPRE","EXTREMO",IF(AG9="CATASTRÓFICO","EXTREMO",IF(AH9="12M","EXTREMO",IF(AH9=4,"ALTO",IF(AH9=8,"ALTO",IF(AH9=9,"ALTO",IF(AH9=6,"MODERADO",IF(AH9=3,"MODERADO",IF(AH9=12,IF(AG9="MODERADO","ALTO","EXTREMO"),"EXTREMO")))))))))))</f>
        <v>ALTO</v>
      </c>
      <c r="AJ9" s="149" t="s">
        <v>120</v>
      </c>
      <c r="AK9" s="20" t="s">
        <v>87</v>
      </c>
      <c r="AL9" s="21">
        <f t="shared" ref="AL9:AL14" si="0">IF(ISBLANK(AK9),"",IF(AK9="Asignado",15,"0"))</f>
        <v>15</v>
      </c>
      <c r="AM9" s="20" t="s">
        <v>94</v>
      </c>
      <c r="AN9" s="21">
        <f t="shared" ref="AN9:AN14" si="1">IF(ISBLANK(AM9),"",IF(AM9="Adecuado",15,"0"))</f>
        <v>15</v>
      </c>
      <c r="AO9" s="20" t="s">
        <v>88</v>
      </c>
      <c r="AP9" s="21">
        <f t="shared" ref="AP9:AP14" si="2">IF(ISBLANK(AO9),"",IF(AO9="Oportuna",15,"0"))</f>
        <v>15</v>
      </c>
      <c r="AQ9" s="20" t="s">
        <v>89</v>
      </c>
      <c r="AR9" s="21">
        <f t="shared" ref="AR9:AR14" si="3">IF(ISBLANK(AQ9),"",IF(AQ9="Prevenir",15,IF(AQ9="Detectar",10,"0")))</f>
        <v>15</v>
      </c>
      <c r="AS9" s="20" t="s">
        <v>90</v>
      </c>
      <c r="AT9" s="21">
        <f t="shared" ref="AT9:AT14" si="4">IF(ISBLANK(AS9),"",IF(AS9="Confiable",15,"0"))</f>
        <v>15</v>
      </c>
      <c r="AU9" s="20" t="s">
        <v>92</v>
      </c>
      <c r="AV9" s="21">
        <f t="shared" ref="AV9:AV14" si="5">IF(ISBLANK(AU9),"",IF(AU9="Completa",10,IF(AU9="Incompleta",5,"0")))</f>
        <v>10</v>
      </c>
      <c r="AW9" s="22" t="s">
        <v>91</v>
      </c>
      <c r="AX9" s="21">
        <f t="shared" ref="AX9:AX14" si="6">IF(ISBLANK(AW9),"",IF(AW9="Se Investigan y Resuelven Oportunamente",15,"0"))</f>
        <v>15</v>
      </c>
      <c r="AY9" s="23" t="str">
        <f t="shared" ref="AY9:AY14" si="7">IF(AZ9&lt;86,"Débil",(IF(AZ9&gt;=96,"Fuerte","Moderado")))</f>
        <v>Fuerte</v>
      </c>
      <c r="AZ9" s="23">
        <f t="shared" ref="AZ9:AZ14" si="8">SUM(AX9,AV9,AT9,AR9,AP9,AN9,AL9)</f>
        <v>100</v>
      </c>
      <c r="BA9" s="23" t="s">
        <v>39</v>
      </c>
      <c r="BB9" s="23" t="str">
        <f t="shared" ref="BB9:BB14" si="9">IF(ISBLANK(BA9),"",(IF(BA9="El control
no se ejecuta por parte del
responsable","Débil",(IF(BA9="El control se ejecuta de manera consistente por parte del responsable","Fuerte","Moderado")))))</f>
        <v>Fuerte</v>
      </c>
      <c r="BC9" s="23" t="str">
        <f t="shared" ref="BC9:BC14" si="10">IF(AY9="","",(IF(BB9="Débil","Débil",IF(BB9="Moderado","Moderado",IF(AY9="Débil","Débil","Fuerte")))))</f>
        <v>Fuerte</v>
      </c>
      <c r="BD9" s="24">
        <f t="shared" ref="BD9:BD14" si="11">IF(BC9="","",(IF(BC9="Fuerte",2,IF(BC9="Moderado",1,0))))</f>
        <v>2</v>
      </c>
      <c r="BE9" s="246">
        <f>IF(BF9="CASI SIEMPRE",5,IF(BF9="PROBABLE",4,IF(BF9="POSIBLE",3,IF(BF9="IMPROBABLE",2,IF(BF9="RARA VEZ",1,0)))))</f>
        <v>1</v>
      </c>
      <c r="BF9" s="413" t="str" cm="1">
        <f t="array" ref="BF9">IF(BD9=2,IF(K9="CASI SIEMPRE","POSIBLE",IF(K9="PROBABLE","IMPROBABLE","RARA VEZ")),IF(BD9=1,IF(K9="CASI SEGURO","PROBABLE",IF(K9="PROBABLE","POSIBLE",IF(K9="POSIBLE","IMPROBABLE","RARA VEZ"))),IF(BD9:BD10=0,K9,0)))</f>
        <v>RARA VEZ</v>
      </c>
      <c r="BG9" s="414" t="str">
        <f>AG9</f>
        <v>MAYOR</v>
      </c>
      <c r="BH9" s="258">
        <f>AVERAGE(BD9:BD10)</f>
        <v>2</v>
      </c>
      <c r="BI9" s="410" t="str">
        <f>IF(BH9=0,"",IF(BF9="CASI SIEMPRE","EXTREMO",IF(BG9="CATASTRÓFICO","EXTREMO",IF(BH9="12M","EXTREMO",IF(BH9="12A","ALTO",IF(BH9=4,"ALTO",IF(BH9=8,"ALTO",IF(BH9=9,"ALTO",IF(BH9=6,"MODERADO",IF(BH9=3,"MODERADO","EXTREMO"))))))))))</f>
        <v>EXTREMO</v>
      </c>
      <c r="BJ9" s="143" t="s">
        <v>297</v>
      </c>
      <c r="BK9" s="27">
        <v>0</v>
      </c>
      <c r="BL9" s="27">
        <v>0</v>
      </c>
      <c r="BM9" s="27">
        <v>0</v>
      </c>
      <c r="BN9" s="58"/>
      <c r="BO9" s="59"/>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t="s">
        <v>95</v>
      </c>
      <c r="LD9" s="6"/>
      <c r="LE9" s="11" t="s">
        <v>96</v>
      </c>
      <c r="LF9" s="6" t="s">
        <v>97</v>
      </c>
      <c r="LG9" s="6" t="s">
        <v>98</v>
      </c>
      <c r="LH9" s="6" t="s">
        <v>99</v>
      </c>
      <c r="LI9" s="6" t="s">
        <v>100</v>
      </c>
      <c r="LJ9" s="6" t="s">
        <v>101</v>
      </c>
      <c r="LK9" s="6"/>
      <c r="LL9" s="6"/>
    </row>
    <row r="10" spans="1:324" ht="77.400000000000006" customHeight="1" x14ac:dyDescent="0.3">
      <c r="A10" s="417"/>
      <c r="B10" s="55" t="s">
        <v>295</v>
      </c>
      <c r="C10" s="416"/>
      <c r="D10" s="243"/>
      <c r="E10" s="243"/>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150" t="s">
        <v>121</v>
      </c>
      <c r="AK10" s="20" t="s">
        <v>87</v>
      </c>
      <c r="AL10" s="21">
        <f t="shared" si="0"/>
        <v>15</v>
      </c>
      <c r="AM10" s="20" t="s">
        <v>94</v>
      </c>
      <c r="AN10" s="21">
        <f t="shared" si="1"/>
        <v>15</v>
      </c>
      <c r="AO10" s="20" t="s">
        <v>88</v>
      </c>
      <c r="AP10" s="21">
        <f t="shared" si="2"/>
        <v>15</v>
      </c>
      <c r="AQ10" s="20" t="s">
        <v>89</v>
      </c>
      <c r="AR10" s="21">
        <f t="shared" si="3"/>
        <v>15</v>
      </c>
      <c r="AS10" s="20" t="s">
        <v>90</v>
      </c>
      <c r="AT10" s="21">
        <f t="shared" si="4"/>
        <v>15</v>
      </c>
      <c r="AU10" s="20" t="s">
        <v>92</v>
      </c>
      <c r="AV10" s="21">
        <f t="shared" si="5"/>
        <v>10</v>
      </c>
      <c r="AW10" s="22" t="s">
        <v>91</v>
      </c>
      <c r="AX10" s="21">
        <f t="shared" si="6"/>
        <v>15</v>
      </c>
      <c r="AY10" s="23" t="str">
        <f t="shared" si="7"/>
        <v>Fuerte</v>
      </c>
      <c r="AZ10" s="23">
        <f t="shared" si="8"/>
        <v>100</v>
      </c>
      <c r="BA10" s="23" t="s">
        <v>39</v>
      </c>
      <c r="BB10" s="23" t="str">
        <f t="shared" si="9"/>
        <v>Fuerte</v>
      </c>
      <c r="BC10" s="24" t="str">
        <f t="shared" si="10"/>
        <v>Fuerte</v>
      </c>
      <c r="BD10" s="24">
        <f t="shared" si="11"/>
        <v>2</v>
      </c>
      <c r="BE10" s="247"/>
      <c r="BF10" s="243"/>
      <c r="BG10" s="243"/>
      <c r="BH10" s="243"/>
      <c r="BI10" s="259"/>
      <c r="BJ10" s="143" t="s">
        <v>298</v>
      </c>
      <c r="BK10" s="27">
        <v>0</v>
      </c>
      <c r="BL10" s="27">
        <v>0</v>
      </c>
      <c r="BM10" s="27">
        <v>0</v>
      </c>
      <c r="BN10" s="58"/>
      <c r="BO10" s="59"/>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t="s">
        <v>94</v>
      </c>
      <c r="LF10" s="6"/>
      <c r="LG10" s="6" t="s">
        <v>102</v>
      </c>
      <c r="LH10" s="6"/>
      <c r="LI10" s="6"/>
      <c r="LJ10" s="6" t="s">
        <v>103</v>
      </c>
      <c r="LK10" s="6"/>
      <c r="LL10" s="6"/>
    </row>
    <row r="11" spans="1:324" ht="43.8" customHeight="1" x14ac:dyDescent="0.3">
      <c r="A11" s="418">
        <v>2</v>
      </c>
      <c r="B11" s="55" t="s">
        <v>299</v>
      </c>
      <c r="C11" s="419" t="s">
        <v>301</v>
      </c>
      <c r="D11" s="242" t="s">
        <v>105</v>
      </c>
      <c r="E11" s="242" t="s">
        <v>46</v>
      </c>
      <c r="F11" s="242"/>
      <c r="G11" s="242"/>
      <c r="H11" s="242"/>
      <c r="I11" s="242"/>
      <c r="J11" s="333">
        <f>IF(I11="X",5,IF(H11="X",4,IF(G11="X",3,IF(F11="X",2,IF(E11="X",1,0)))))</f>
        <v>1</v>
      </c>
      <c r="K11" s="236" t="str">
        <f>IF(J11=1,"RARA VEZ",IF(J11=2,"IMPROBABLE",IF(J11=3,"POSIBLE",IF(J11=4,"PROBABLE",IF(J11=5,"CASI SIEMPRE",FALSE)))))</f>
        <v>RARA VEZ</v>
      </c>
      <c r="L11" s="244" t="s">
        <v>46</v>
      </c>
      <c r="M11" s="242"/>
      <c r="N11" s="242"/>
      <c r="O11" s="242" t="s">
        <v>46</v>
      </c>
      <c r="P11" s="242"/>
      <c r="Q11" s="242" t="s">
        <v>46</v>
      </c>
      <c r="R11" s="242"/>
      <c r="S11" s="242"/>
      <c r="T11" s="242"/>
      <c r="U11" s="242" t="s">
        <v>46</v>
      </c>
      <c r="V11" s="242"/>
      <c r="W11" s="242" t="s">
        <v>46</v>
      </c>
      <c r="X11" s="242"/>
      <c r="Y11" s="242" t="s">
        <v>46</v>
      </c>
      <c r="Z11" s="242"/>
      <c r="AA11" s="242"/>
      <c r="AB11" s="242"/>
      <c r="AC11" s="242"/>
      <c r="AD11" s="242"/>
      <c r="AE11" s="248">
        <f>COUNTIF(L11:AD11,"X")</f>
        <v>6</v>
      </c>
      <c r="AF11" s="248" t="str">
        <f>IF(AE11=0,"",(IF(AE11&gt;=12,"5",IF(AE11&gt;=6,"4",IF(AE11&lt;=5,"3","")))))</f>
        <v>4</v>
      </c>
      <c r="AG11" s="236" t="str">
        <f>IF(AF11=0,"",(IF(AF11="5","CATASTRÓFICO",IF(AF11="3","MODERADO",IF(AF11="4","MAYOR","")))))</f>
        <v>MAYOR</v>
      </c>
      <c r="AH11" s="249">
        <f>+(AF11*J11)</f>
        <v>4</v>
      </c>
      <c r="AI11" s="332" t="str">
        <f>IF(AH11=0,"",IF(AH11="MAYOR","EXTREMO",IF(AG11="CASI SIEMPRE","EXTREMO",IF(AG11="CATASTRÓFICO","EXTREMO",IF(AH11="12M","EXTREMO",IF(AH11=4,"ALTO",IF(AH11=8,"ALTO",IF(AH11=9,"ALTO",IF(AH11=6,"MODERADO",IF(AH11=3,"MODERADO",IF(AH11=12,IF(AG11="MODERADO","ALTO","EXTREMO"),"EXTREMO")))))))))))</f>
        <v>ALTO</v>
      </c>
      <c r="AJ11" s="321" t="s">
        <v>306</v>
      </c>
      <c r="AK11" s="20" t="s">
        <v>87</v>
      </c>
      <c r="AL11" s="21">
        <f t="shared" si="0"/>
        <v>15</v>
      </c>
      <c r="AM11" s="20" t="s">
        <v>94</v>
      </c>
      <c r="AN11" s="21">
        <f t="shared" si="1"/>
        <v>15</v>
      </c>
      <c r="AO11" s="20" t="s">
        <v>88</v>
      </c>
      <c r="AP11" s="21">
        <f t="shared" si="2"/>
        <v>15</v>
      </c>
      <c r="AQ11" s="20" t="s">
        <v>89</v>
      </c>
      <c r="AR11" s="21">
        <f t="shared" si="3"/>
        <v>15</v>
      </c>
      <c r="AS11" s="20" t="s">
        <v>90</v>
      </c>
      <c r="AT11" s="21">
        <f t="shared" si="4"/>
        <v>15</v>
      </c>
      <c r="AU11" s="20" t="s">
        <v>92</v>
      </c>
      <c r="AV11" s="21">
        <f t="shared" si="5"/>
        <v>10</v>
      </c>
      <c r="AW11" s="22" t="s">
        <v>91</v>
      </c>
      <c r="AX11" s="21">
        <f t="shared" si="6"/>
        <v>15</v>
      </c>
      <c r="AY11" s="23" t="str">
        <f t="shared" si="7"/>
        <v>Fuerte</v>
      </c>
      <c r="AZ11" s="23">
        <f t="shared" si="8"/>
        <v>100</v>
      </c>
      <c r="BA11" s="23" t="s">
        <v>86</v>
      </c>
      <c r="BB11" s="23" t="str">
        <f t="shared" si="9"/>
        <v>Moderado</v>
      </c>
      <c r="BC11" s="24" t="str">
        <f t="shared" si="10"/>
        <v>Moderado</v>
      </c>
      <c r="BD11" s="24">
        <f t="shared" si="11"/>
        <v>1</v>
      </c>
      <c r="BE11" s="246">
        <f>IF(BF11="CASI SIEMPRE",5,IF(BF11="PROBABLE",4,IF(BF11="POSIBLE",3,IF(BF11="IMPROBABLE",2,IF(BF11="RARA VEZ",1,0)))))</f>
        <v>1</v>
      </c>
      <c r="BF11" s="413" t="str" cm="1">
        <f t="array" ref="BF11">IF(BD11=2,IF(K11="CASI SIEMPRE","POSIBLE",IF(K11="PROBABLE","IMPROBABLE","RARA VEZ")),IF(BD11=1,IF(K11="CASI SEGURO","PROBABLE",IF(K11="PROBABLE","POSIBLE",IF(K11="POSIBLE","IMPROBABLE","RARA VEZ"))),IF(BD11:BD12=0,K11,0)))</f>
        <v>RARA VEZ</v>
      </c>
      <c r="BG11" s="414" t="str">
        <f>AG11</f>
        <v>MAYOR</v>
      </c>
      <c r="BH11" s="258">
        <f>AVERAGE(BD11:BD12)</f>
        <v>1.5</v>
      </c>
      <c r="BI11" s="410" t="str">
        <f>IF(BH11=0,"",IF(BF11="CASI SIEMPRE","EXTREMO",IF(BG11="CATASTRÓFICO","EXTREMO",IF(BH11="12M","EXTREMO",IF(BH11="12A","ALTO",IF(BH11=4,"ALTO",IF(BH11=8,"ALTO",IF(BH11=9,"ALTO",IF(BH11=6,"MODERADO",IF(BH11=3,"MODERADO","EXTREMO"))))))))))</f>
        <v>EXTREMO</v>
      </c>
      <c r="BJ11" s="392" t="s">
        <v>302</v>
      </c>
      <c r="BK11" s="383">
        <v>0</v>
      </c>
      <c r="BL11" s="383">
        <v>0</v>
      </c>
      <c r="BM11" s="383">
        <v>0</v>
      </c>
      <c r="BN11" s="385"/>
      <c r="BO11" s="38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row>
    <row r="12" spans="1:324" ht="81" customHeight="1" thickBot="1" x14ac:dyDescent="0.35">
      <c r="A12" s="418"/>
      <c r="B12" s="191" t="s">
        <v>300</v>
      </c>
      <c r="C12" s="416"/>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c r="AH12" s="243"/>
      <c r="AI12" s="243"/>
      <c r="AJ12" s="391"/>
      <c r="AK12" s="12" t="s">
        <v>87</v>
      </c>
      <c r="AL12" s="56">
        <f t="shared" si="0"/>
        <v>15</v>
      </c>
      <c r="AM12" s="12" t="s">
        <v>94</v>
      </c>
      <c r="AN12" s="56">
        <f t="shared" si="1"/>
        <v>15</v>
      </c>
      <c r="AO12" s="12" t="s">
        <v>88</v>
      </c>
      <c r="AP12" s="56">
        <f t="shared" si="2"/>
        <v>15</v>
      </c>
      <c r="AQ12" s="12" t="s">
        <v>89</v>
      </c>
      <c r="AR12" s="56">
        <f t="shared" si="3"/>
        <v>15</v>
      </c>
      <c r="AS12" s="12" t="s">
        <v>90</v>
      </c>
      <c r="AT12" s="56">
        <f t="shared" si="4"/>
        <v>15</v>
      </c>
      <c r="AU12" s="12" t="s">
        <v>92</v>
      </c>
      <c r="AV12" s="56">
        <f t="shared" si="5"/>
        <v>10</v>
      </c>
      <c r="AW12" s="14" t="s">
        <v>91</v>
      </c>
      <c r="AX12" s="56">
        <f t="shared" si="6"/>
        <v>15</v>
      </c>
      <c r="AY12" s="29" t="str">
        <f t="shared" si="7"/>
        <v>Fuerte</v>
      </c>
      <c r="AZ12" s="29">
        <f t="shared" si="8"/>
        <v>100</v>
      </c>
      <c r="BA12" s="29" t="s">
        <v>39</v>
      </c>
      <c r="BB12" s="29" t="str">
        <f t="shared" si="9"/>
        <v>Fuerte</v>
      </c>
      <c r="BC12" s="25" t="str">
        <f t="shared" si="10"/>
        <v>Fuerte</v>
      </c>
      <c r="BD12" s="25">
        <f t="shared" si="11"/>
        <v>2</v>
      </c>
      <c r="BE12" s="247"/>
      <c r="BF12" s="243"/>
      <c r="BG12" s="243"/>
      <c r="BH12" s="243"/>
      <c r="BI12" s="259"/>
      <c r="BJ12" s="392"/>
      <c r="BK12" s="384"/>
      <c r="BL12" s="384"/>
      <c r="BM12" s="384"/>
      <c r="BN12" s="385"/>
      <c r="BO12" s="38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row>
    <row r="13" spans="1:324" s="204" customFormat="1" ht="169.2" customHeight="1" x14ac:dyDescent="0.3">
      <c r="A13" s="389">
        <v>3</v>
      </c>
      <c r="B13" s="192" t="s">
        <v>303</v>
      </c>
      <c r="C13" s="411" t="s">
        <v>305</v>
      </c>
      <c r="D13" s="393" t="s">
        <v>105</v>
      </c>
      <c r="E13" s="393"/>
      <c r="F13" s="393" t="s">
        <v>46</v>
      </c>
      <c r="G13" s="393"/>
      <c r="H13" s="393"/>
      <c r="I13" s="393"/>
      <c r="J13" s="395">
        <f>IF(I13="X",5,IF(H13="X",4,IF(G13="X",3,IF(F13="X",2,IF(E13="X",1,0)))))</f>
        <v>2</v>
      </c>
      <c r="K13" s="396" t="str">
        <f>IF(J13=1,"RARA VEZ",IF(J13=2,"IMPROBABLE",IF(J13=3,"POSIBLE",IF(J13=4,"PROBABLE",IF(J13=5,"CASI SIEMPRE",FALSE)))))</f>
        <v>IMPROBABLE</v>
      </c>
      <c r="L13" s="397" t="s">
        <v>46</v>
      </c>
      <c r="M13" s="393" t="s">
        <v>46</v>
      </c>
      <c r="N13" s="393" t="s">
        <v>46</v>
      </c>
      <c r="O13" s="393" t="s">
        <v>46</v>
      </c>
      <c r="P13" s="393" t="s">
        <v>46</v>
      </c>
      <c r="Q13" s="393" t="s">
        <v>46</v>
      </c>
      <c r="R13" s="393"/>
      <c r="S13" s="393"/>
      <c r="T13" s="393"/>
      <c r="U13" s="393" t="s">
        <v>46</v>
      </c>
      <c r="V13" s="393" t="s">
        <v>46</v>
      </c>
      <c r="W13" s="393" t="s">
        <v>46</v>
      </c>
      <c r="X13" s="393" t="s">
        <v>46</v>
      </c>
      <c r="Y13" s="393" t="s">
        <v>46</v>
      </c>
      <c r="Z13" s="393" t="s">
        <v>46</v>
      </c>
      <c r="AA13" s="393"/>
      <c r="AB13" s="393"/>
      <c r="AC13" s="393"/>
      <c r="AD13" s="393"/>
      <c r="AE13" s="409">
        <f>COUNTIF(L13:AD13,"X")</f>
        <v>12</v>
      </c>
      <c r="AF13" s="409" t="str">
        <f>IF(AE13=0,"",(IF(AE13&gt;=12,"5",IF(AE13&gt;=6,"4",IF(AE13&lt;=5,"3","")))))</f>
        <v>5</v>
      </c>
      <c r="AG13" s="396" t="str">
        <f>IF(AF13=0,"",(IF(AF13="5","CATASTRÓFICO",IF(AF13="3","MODERADO",IF(AF13="4","MAYOR","")))))</f>
        <v>CATASTRÓFICO</v>
      </c>
      <c r="AH13" s="401">
        <f>+(AF13*J13)</f>
        <v>10</v>
      </c>
      <c r="AI13" s="402" t="str">
        <f>IF(AH13=0,"",IF(AH13="MAYOR","EXTREMO",IF(AG13="CASI SIEMPRE","EXTREMO",IF(AG13="CATASTRÓFICO","EXTREMO",IF(AH13="12M","EXTREMO",IF(AH13=4,"ALTO",IF(AH13=8,"ALTO",IF(AH13=9,"ALTO",IF(AH13=6,"MODERADO",IF(AH13=3,"MODERADO",IF(AH13=12,IF(AG13="MODERADO","ALTO","EXTREMO"),"EXTREMO")))))))))))</f>
        <v>EXTREMO</v>
      </c>
      <c r="AJ13" s="193" t="s">
        <v>307</v>
      </c>
      <c r="AK13" s="194" t="s">
        <v>87</v>
      </c>
      <c r="AL13" s="195">
        <f t="shared" si="0"/>
        <v>15</v>
      </c>
      <c r="AM13" s="194" t="s">
        <v>94</v>
      </c>
      <c r="AN13" s="195">
        <f t="shared" si="1"/>
        <v>15</v>
      </c>
      <c r="AO13" s="194" t="s">
        <v>88</v>
      </c>
      <c r="AP13" s="195">
        <f t="shared" si="2"/>
        <v>15</v>
      </c>
      <c r="AQ13" s="194" t="s">
        <v>89</v>
      </c>
      <c r="AR13" s="195">
        <f t="shared" si="3"/>
        <v>15</v>
      </c>
      <c r="AS13" s="194" t="s">
        <v>90</v>
      </c>
      <c r="AT13" s="195">
        <f t="shared" si="4"/>
        <v>15</v>
      </c>
      <c r="AU13" s="194" t="s">
        <v>92</v>
      </c>
      <c r="AV13" s="195">
        <f t="shared" si="5"/>
        <v>10</v>
      </c>
      <c r="AW13" s="196" t="s">
        <v>91</v>
      </c>
      <c r="AX13" s="195">
        <f t="shared" si="6"/>
        <v>15</v>
      </c>
      <c r="AY13" s="197" t="str">
        <f t="shared" si="7"/>
        <v>Fuerte</v>
      </c>
      <c r="AZ13" s="197">
        <f t="shared" si="8"/>
        <v>100</v>
      </c>
      <c r="BA13" s="197" t="s">
        <v>39</v>
      </c>
      <c r="BB13" s="197" t="str">
        <f t="shared" si="9"/>
        <v>Fuerte</v>
      </c>
      <c r="BC13" s="198" t="str">
        <f t="shared" si="10"/>
        <v>Fuerte</v>
      </c>
      <c r="BD13" s="198">
        <f t="shared" si="11"/>
        <v>2</v>
      </c>
      <c r="BE13" s="404">
        <f>IF(BF13="CASI SIEMPRE",5,IF(BF13="PROBABLE",4,IF(BF13="POSIBLE",3,IF(BF13="IMPROBABLE",2,IF(BF13="RARA VEZ",1,0)))))</f>
        <v>1</v>
      </c>
      <c r="BF13" s="406" t="str" cm="1">
        <f t="array" ref="BF13">IF(BD13=2,IF(K13="CASI SIEMPRE","POSIBLE",IF(K13="PROBABLE","IMPROBABLE","RARA VEZ")),IF(BD13=1,IF(K13="CASI SEGURO","PROBABLE",IF(K13="PROBABLE","POSIBLE",IF(K13="POSIBLE","IMPROBABLE","RARA VEZ"))),IF(BD13:BD14=0,K13,0)))</f>
        <v>RARA VEZ</v>
      </c>
      <c r="BG13" s="408" t="str">
        <f>AG13</f>
        <v>CATASTRÓFICO</v>
      </c>
      <c r="BH13" s="398">
        <f>AVERAGE(BD13:BD14)</f>
        <v>2</v>
      </c>
      <c r="BI13" s="399" t="str">
        <f>IF(BH13=0,"",IF(BF13="CASI SIEMPRE","EXTREMO",IF(BG13="CATASTRÓFICO","EXTREMO",IF(BH13="12M","EXTREMO",IF(BH13="12A","ALTO",IF(BH13=4,"ALTO",IF(BH13=8,"ALTO",IF(BH13=9,"ALTO",IF(BH13=6,"MODERADO",IF(BH13=3,"MODERADO","EXTREMO"))))))))))</f>
        <v>EXTREMO</v>
      </c>
      <c r="BJ13" s="199" t="s">
        <v>309</v>
      </c>
      <c r="BK13" s="200">
        <v>0</v>
      </c>
      <c r="BL13" s="200">
        <v>0</v>
      </c>
      <c r="BM13" s="200">
        <v>0</v>
      </c>
      <c r="BN13" s="201"/>
      <c r="BO13" s="202"/>
      <c r="BP13" s="203"/>
      <c r="BQ13" s="203"/>
      <c r="BR13" s="203"/>
      <c r="BS13" s="203"/>
      <c r="BT13" s="203"/>
      <c r="BU13" s="203"/>
      <c r="BV13" s="203"/>
      <c r="BW13" s="203"/>
      <c r="BX13" s="203"/>
      <c r="BY13" s="203"/>
      <c r="BZ13" s="203"/>
      <c r="CA13" s="203"/>
      <c r="CB13" s="203"/>
      <c r="CC13" s="203"/>
      <c r="CD13" s="203"/>
      <c r="CE13" s="203"/>
      <c r="CF13" s="203"/>
      <c r="CG13" s="203"/>
      <c r="CH13" s="203"/>
      <c r="CI13" s="203"/>
      <c r="CJ13" s="203"/>
      <c r="CK13" s="203"/>
      <c r="CL13" s="203"/>
      <c r="CM13" s="203"/>
      <c r="CN13" s="203"/>
      <c r="CO13" s="203"/>
      <c r="CP13" s="203"/>
      <c r="CQ13" s="203"/>
      <c r="CR13" s="203"/>
      <c r="CS13" s="203"/>
      <c r="CT13" s="203"/>
      <c r="CU13" s="203"/>
      <c r="CV13" s="203"/>
      <c r="CW13" s="203"/>
      <c r="CX13" s="203"/>
      <c r="CY13" s="203"/>
      <c r="CZ13" s="203"/>
      <c r="DA13" s="203"/>
      <c r="DB13" s="203"/>
      <c r="DC13" s="203"/>
      <c r="DD13" s="203"/>
      <c r="DE13" s="203"/>
      <c r="DF13" s="203"/>
      <c r="DG13" s="203"/>
      <c r="DH13" s="203"/>
      <c r="DI13" s="203"/>
      <c r="DJ13" s="203"/>
      <c r="DK13" s="203"/>
      <c r="DL13" s="203"/>
      <c r="DM13" s="203"/>
      <c r="DN13" s="203"/>
      <c r="DO13" s="203"/>
      <c r="DP13" s="203"/>
      <c r="DQ13" s="203"/>
      <c r="DR13" s="203"/>
      <c r="DS13" s="203"/>
      <c r="DT13" s="203"/>
      <c r="DU13" s="203"/>
      <c r="DV13" s="203"/>
      <c r="DW13" s="203"/>
      <c r="DX13" s="203"/>
      <c r="DY13" s="203"/>
      <c r="DZ13" s="203"/>
      <c r="EA13" s="203"/>
      <c r="EB13" s="203"/>
      <c r="EC13" s="203"/>
      <c r="ED13" s="203"/>
      <c r="EE13" s="203"/>
      <c r="EF13" s="203"/>
      <c r="EG13" s="203"/>
      <c r="EH13" s="203"/>
      <c r="EI13" s="203"/>
      <c r="EJ13" s="203"/>
      <c r="EK13" s="203"/>
      <c r="EL13" s="203"/>
      <c r="EM13" s="203"/>
      <c r="EN13" s="203"/>
      <c r="EO13" s="203"/>
      <c r="EP13" s="203"/>
      <c r="EQ13" s="203"/>
      <c r="ER13" s="203"/>
      <c r="ES13" s="203"/>
      <c r="ET13" s="203"/>
      <c r="EU13" s="203"/>
      <c r="EV13" s="203"/>
      <c r="EW13" s="203"/>
      <c r="EX13" s="203"/>
      <c r="EY13" s="203"/>
      <c r="EZ13" s="203"/>
      <c r="FA13" s="203"/>
      <c r="FB13" s="203"/>
      <c r="FC13" s="203"/>
      <c r="FD13" s="203"/>
      <c r="FE13" s="203"/>
      <c r="FF13" s="203"/>
      <c r="FG13" s="203"/>
      <c r="FH13" s="203"/>
      <c r="FI13" s="203"/>
      <c r="FJ13" s="203"/>
      <c r="FK13" s="203"/>
      <c r="FL13" s="203"/>
      <c r="FM13" s="203"/>
      <c r="FN13" s="203"/>
      <c r="FO13" s="203"/>
      <c r="FP13" s="203"/>
      <c r="FQ13" s="203"/>
      <c r="FR13" s="203"/>
      <c r="FS13" s="203"/>
      <c r="FT13" s="203"/>
      <c r="FU13" s="203"/>
      <c r="FV13" s="203"/>
      <c r="FW13" s="203"/>
      <c r="FX13" s="203"/>
      <c r="FY13" s="203"/>
      <c r="FZ13" s="203"/>
      <c r="GA13" s="203"/>
      <c r="GB13" s="203"/>
      <c r="GC13" s="203"/>
      <c r="GD13" s="203"/>
      <c r="GE13" s="203"/>
      <c r="GF13" s="203"/>
      <c r="GG13" s="203"/>
      <c r="GH13" s="203"/>
      <c r="GI13" s="203"/>
      <c r="GJ13" s="203"/>
      <c r="GK13" s="203"/>
      <c r="GL13" s="203"/>
      <c r="GM13" s="203"/>
      <c r="GN13" s="203"/>
      <c r="GO13" s="203"/>
      <c r="GP13" s="203"/>
      <c r="GQ13" s="203"/>
      <c r="GR13" s="203"/>
      <c r="GS13" s="203"/>
      <c r="GT13" s="203"/>
      <c r="GU13" s="203"/>
      <c r="GV13" s="203"/>
      <c r="GW13" s="203"/>
      <c r="GX13" s="203"/>
      <c r="GY13" s="203"/>
      <c r="GZ13" s="203"/>
      <c r="HA13" s="203"/>
      <c r="HB13" s="203"/>
      <c r="HC13" s="203"/>
      <c r="HD13" s="203"/>
      <c r="HE13" s="203"/>
      <c r="HF13" s="203"/>
      <c r="HG13" s="203"/>
      <c r="HH13" s="203"/>
      <c r="HI13" s="203"/>
      <c r="HJ13" s="203"/>
      <c r="HK13" s="203"/>
      <c r="HL13" s="203"/>
      <c r="HM13" s="203"/>
      <c r="HN13" s="203"/>
      <c r="HO13" s="203"/>
      <c r="HP13" s="203"/>
      <c r="HQ13" s="203"/>
      <c r="HR13" s="203"/>
      <c r="HS13" s="203"/>
      <c r="HT13" s="203"/>
      <c r="HU13" s="203"/>
      <c r="HV13" s="203"/>
      <c r="HW13" s="203"/>
      <c r="HX13" s="203"/>
      <c r="HY13" s="203"/>
      <c r="HZ13" s="203"/>
      <c r="IA13" s="203"/>
      <c r="IB13" s="203"/>
      <c r="IC13" s="203"/>
      <c r="ID13" s="203"/>
      <c r="IE13" s="203"/>
      <c r="IF13" s="203"/>
      <c r="IG13" s="203"/>
      <c r="IH13" s="203"/>
      <c r="II13" s="203"/>
      <c r="IJ13" s="203"/>
      <c r="IK13" s="203"/>
      <c r="IL13" s="203"/>
      <c r="IM13" s="203"/>
      <c r="IN13" s="203"/>
      <c r="IO13" s="203"/>
      <c r="IP13" s="203"/>
      <c r="IQ13" s="203"/>
      <c r="IR13" s="203"/>
      <c r="IS13" s="203"/>
      <c r="IT13" s="203"/>
      <c r="IU13" s="203"/>
      <c r="IV13" s="203"/>
      <c r="IW13" s="203"/>
      <c r="IX13" s="203"/>
      <c r="IY13" s="203"/>
      <c r="IZ13" s="203"/>
      <c r="JA13" s="203"/>
      <c r="JB13" s="203"/>
      <c r="JC13" s="203"/>
      <c r="JD13" s="203"/>
      <c r="JE13" s="203"/>
      <c r="JF13" s="203"/>
      <c r="JG13" s="203"/>
      <c r="JH13" s="203"/>
      <c r="JI13" s="203"/>
      <c r="JJ13" s="203"/>
      <c r="JK13" s="203"/>
      <c r="JL13" s="203"/>
      <c r="JM13" s="203"/>
      <c r="JN13" s="203"/>
      <c r="JO13" s="203"/>
      <c r="JP13" s="203"/>
      <c r="JQ13" s="203"/>
      <c r="JR13" s="203"/>
      <c r="JS13" s="203"/>
      <c r="JT13" s="203"/>
      <c r="JU13" s="203"/>
      <c r="JV13" s="203"/>
      <c r="JW13" s="203"/>
      <c r="JX13" s="203"/>
      <c r="JY13" s="203"/>
      <c r="JZ13" s="203"/>
      <c r="KA13" s="203"/>
      <c r="KB13" s="203"/>
      <c r="KC13" s="203"/>
      <c r="KD13" s="203"/>
      <c r="KE13" s="203"/>
      <c r="KF13" s="203"/>
      <c r="KG13" s="203"/>
      <c r="KH13" s="203"/>
      <c r="KI13" s="203"/>
      <c r="KJ13" s="203"/>
      <c r="KK13" s="203"/>
      <c r="KL13" s="203"/>
      <c r="KM13" s="203"/>
      <c r="KN13" s="203"/>
      <c r="KO13" s="203"/>
      <c r="KP13" s="203"/>
      <c r="KQ13" s="203"/>
      <c r="KR13" s="203"/>
      <c r="KS13" s="203"/>
      <c r="KT13" s="203"/>
      <c r="KU13" s="203"/>
      <c r="KV13" s="203"/>
      <c r="KW13" s="203"/>
      <c r="KX13" s="203"/>
      <c r="KY13" s="203"/>
      <c r="KZ13" s="203"/>
      <c r="LA13" s="203"/>
      <c r="LB13" s="203"/>
      <c r="LC13" s="203"/>
      <c r="LD13" s="203"/>
      <c r="LE13" s="203"/>
      <c r="LF13" s="203"/>
      <c r="LG13" s="203"/>
      <c r="LH13" s="203"/>
      <c r="LI13" s="203"/>
      <c r="LJ13" s="203"/>
      <c r="LK13" s="203"/>
      <c r="LL13" s="203"/>
    </row>
    <row r="14" spans="1:324" s="217" customFormat="1" ht="105.6" customHeight="1" thickBot="1" x14ac:dyDescent="0.35">
      <c r="A14" s="390"/>
      <c r="B14" s="205" t="s">
        <v>304</v>
      </c>
      <c r="C14" s="412"/>
      <c r="D14" s="394"/>
      <c r="E14" s="394"/>
      <c r="F14" s="394"/>
      <c r="G14" s="394"/>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94"/>
      <c r="AH14" s="394"/>
      <c r="AI14" s="403"/>
      <c r="AJ14" s="206" t="s">
        <v>308</v>
      </c>
      <c r="AK14" s="207" t="s">
        <v>87</v>
      </c>
      <c r="AL14" s="208">
        <f t="shared" si="0"/>
        <v>15</v>
      </c>
      <c r="AM14" s="207" t="s">
        <v>94</v>
      </c>
      <c r="AN14" s="208">
        <f t="shared" si="1"/>
        <v>15</v>
      </c>
      <c r="AO14" s="207" t="s">
        <v>88</v>
      </c>
      <c r="AP14" s="208">
        <f t="shared" si="2"/>
        <v>15</v>
      </c>
      <c r="AQ14" s="207" t="s">
        <v>89</v>
      </c>
      <c r="AR14" s="208">
        <f t="shared" si="3"/>
        <v>15</v>
      </c>
      <c r="AS14" s="207" t="s">
        <v>90</v>
      </c>
      <c r="AT14" s="208">
        <f t="shared" si="4"/>
        <v>15</v>
      </c>
      <c r="AU14" s="207" t="s">
        <v>92</v>
      </c>
      <c r="AV14" s="208">
        <f t="shared" si="5"/>
        <v>10</v>
      </c>
      <c r="AW14" s="209" t="s">
        <v>91</v>
      </c>
      <c r="AX14" s="208">
        <f t="shared" si="6"/>
        <v>15</v>
      </c>
      <c r="AY14" s="210" t="str">
        <f t="shared" si="7"/>
        <v>Fuerte</v>
      </c>
      <c r="AZ14" s="210">
        <f t="shared" si="8"/>
        <v>100</v>
      </c>
      <c r="BA14" s="210" t="s">
        <v>39</v>
      </c>
      <c r="BB14" s="210" t="str">
        <f t="shared" si="9"/>
        <v>Fuerte</v>
      </c>
      <c r="BC14" s="211" t="str">
        <f t="shared" si="10"/>
        <v>Fuerte</v>
      </c>
      <c r="BD14" s="211">
        <f t="shared" si="11"/>
        <v>2</v>
      </c>
      <c r="BE14" s="405"/>
      <c r="BF14" s="407"/>
      <c r="BG14" s="394"/>
      <c r="BH14" s="394"/>
      <c r="BI14" s="400"/>
      <c r="BJ14" s="212" t="s">
        <v>310</v>
      </c>
      <c r="BK14" s="213">
        <v>0</v>
      </c>
      <c r="BL14" s="213">
        <v>0</v>
      </c>
      <c r="BM14" s="213">
        <v>0</v>
      </c>
      <c r="BN14" s="214"/>
      <c r="BO14" s="215"/>
      <c r="BP14" s="216"/>
      <c r="BQ14" s="216"/>
      <c r="BR14" s="216"/>
      <c r="BS14" s="216"/>
      <c r="BT14" s="216"/>
      <c r="BU14" s="216"/>
      <c r="BV14" s="216"/>
      <c r="BW14" s="216"/>
      <c r="BX14" s="216"/>
      <c r="BY14" s="216"/>
      <c r="BZ14" s="216"/>
      <c r="CA14" s="216"/>
      <c r="CB14" s="216"/>
      <c r="CC14" s="216"/>
      <c r="CD14" s="216"/>
      <c r="CE14" s="216"/>
      <c r="CF14" s="216"/>
      <c r="CG14" s="216"/>
      <c r="CH14" s="216"/>
      <c r="CI14" s="216"/>
      <c r="CJ14" s="216"/>
      <c r="CK14" s="216"/>
      <c r="CL14" s="216"/>
      <c r="CM14" s="216"/>
      <c r="CN14" s="216"/>
      <c r="CO14" s="216"/>
      <c r="CP14" s="216"/>
      <c r="CQ14" s="216"/>
      <c r="CR14" s="216"/>
      <c r="CS14" s="216"/>
      <c r="CT14" s="216"/>
      <c r="CU14" s="216"/>
      <c r="CV14" s="216"/>
      <c r="CW14" s="216"/>
      <c r="CX14" s="216"/>
      <c r="CY14" s="216"/>
      <c r="CZ14" s="216"/>
      <c r="DA14" s="216"/>
      <c r="DB14" s="216"/>
      <c r="DC14" s="216"/>
      <c r="DD14" s="216"/>
      <c r="DE14" s="216"/>
      <c r="DF14" s="216"/>
      <c r="DG14" s="216"/>
      <c r="DH14" s="216"/>
      <c r="DI14" s="216"/>
      <c r="DJ14" s="216"/>
      <c r="DK14" s="216"/>
      <c r="DL14" s="216"/>
      <c r="DM14" s="216"/>
      <c r="DN14" s="216"/>
      <c r="DO14" s="216"/>
      <c r="DP14" s="216"/>
      <c r="DQ14" s="216"/>
      <c r="DR14" s="216"/>
      <c r="DS14" s="216"/>
      <c r="DT14" s="216"/>
      <c r="DU14" s="216"/>
      <c r="DV14" s="216"/>
      <c r="DW14" s="216"/>
      <c r="DX14" s="216"/>
      <c r="DY14" s="216"/>
      <c r="DZ14" s="216"/>
      <c r="EA14" s="216"/>
      <c r="EB14" s="216"/>
      <c r="EC14" s="216"/>
      <c r="ED14" s="216"/>
      <c r="EE14" s="216"/>
      <c r="EF14" s="216"/>
      <c r="EG14" s="216"/>
      <c r="EH14" s="216"/>
      <c r="EI14" s="216"/>
      <c r="EJ14" s="216"/>
      <c r="EK14" s="216"/>
      <c r="EL14" s="216"/>
      <c r="EM14" s="216"/>
      <c r="EN14" s="216"/>
      <c r="EO14" s="216"/>
      <c r="EP14" s="216"/>
      <c r="EQ14" s="216"/>
      <c r="ER14" s="216"/>
      <c r="ES14" s="216"/>
      <c r="ET14" s="216"/>
      <c r="EU14" s="216"/>
      <c r="EV14" s="216"/>
      <c r="EW14" s="216"/>
      <c r="EX14" s="216"/>
      <c r="EY14" s="216"/>
      <c r="EZ14" s="216"/>
      <c r="FA14" s="216"/>
      <c r="FB14" s="216"/>
      <c r="FC14" s="216"/>
      <c r="FD14" s="216"/>
      <c r="FE14" s="216"/>
      <c r="FF14" s="216"/>
      <c r="FG14" s="216"/>
      <c r="FH14" s="216"/>
      <c r="FI14" s="216"/>
      <c r="FJ14" s="216"/>
      <c r="FK14" s="216"/>
      <c r="FL14" s="216"/>
      <c r="FM14" s="216"/>
      <c r="FN14" s="216"/>
      <c r="FO14" s="216"/>
      <c r="FP14" s="216"/>
      <c r="FQ14" s="216"/>
      <c r="FR14" s="216"/>
      <c r="FS14" s="216"/>
      <c r="FT14" s="216"/>
      <c r="FU14" s="216"/>
      <c r="FV14" s="216"/>
      <c r="FW14" s="216"/>
      <c r="FX14" s="216"/>
      <c r="FY14" s="216"/>
      <c r="FZ14" s="216"/>
      <c r="GA14" s="216"/>
      <c r="GB14" s="216"/>
      <c r="GC14" s="216"/>
      <c r="GD14" s="216"/>
      <c r="GE14" s="216"/>
      <c r="GF14" s="216"/>
      <c r="GG14" s="216"/>
      <c r="GH14" s="216"/>
      <c r="GI14" s="216"/>
      <c r="GJ14" s="216"/>
      <c r="GK14" s="216"/>
      <c r="GL14" s="216"/>
      <c r="GM14" s="216"/>
      <c r="GN14" s="216"/>
      <c r="GO14" s="216"/>
      <c r="GP14" s="216"/>
      <c r="GQ14" s="216"/>
      <c r="GR14" s="216"/>
      <c r="GS14" s="216"/>
      <c r="GT14" s="216"/>
      <c r="GU14" s="216"/>
      <c r="GV14" s="216"/>
      <c r="GW14" s="216"/>
      <c r="GX14" s="216"/>
      <c r="GY14" s="216"/>
      <c r="GZ14" s="216"/>
      <c r="HA14" s="216"/>
      <c r="HB14" s="216"/>
      <c r="HC14" s="216"/>
      <c r="HD14" s="216"/>
      <c r="HE14" s="216"/>
      <c r="HF14" s="216"/>
      <c r="HG14" s="216"/>
      <c r="HH14" s="216"/>
      <c r="HI14" s="216"/>
      <c r="HJ14" s="216"/>
      <c r="HK14" s="216"/>
      <c r="HL14" s="216"/>
      <c r="HM14" s="216"/>
      <c r="HN14" s="216"/>
      <c r="HO14" s="216"/>
      <c r="HP14" s="216"/>
      <c r="HQ14" s="216"/>
      <c r="HR14" s="216"/>
      <c r="HS14" s="216"/>
      <c r="HT14" s="216"/>
      <c r="HU14" s="216"/>
      <c r="HV14" s="216"/>
      <c r="HW14" s="216"/>
      <c r="HX14" s="216"/>
      <c r="HY14" s="216"/>
      <c r="HZ14" s="216"/>
      <c r="IA14" s="216"/>
      <c r="IB14" s="216"/>
      <c r="IC14" s="216"/>
      <c r="ID14" s="216"/>
      <c r="IE14" s="216"/>
      <c r="IF14" s="216"/>
      <c r="IG14" s="216"/>
      <c r="IH14" s="216"/>
      <c r="II14" s="216"/>
      <c r="IJ14" s="216"/>
      <c r="IK14" s="216"/>
      <c r="IL14" s="216"/>
      <c r="IM14" s="216"/>
      <c r="IN14" s="216"/>
      <c r="IO14" s="216"/>
      <c r="IP14" s="216"/>
      <c r="IQ14" s="216"/>
      <c r="IR14" s="216"/>
      <c r="IS14" s="216"/>
      <c r="IT14" s="216"/>
      <c r="IU14" s="216"/>
      <c r="IV14" s="216"/>
      <c r="IW14" s="216"/>
      <c r="IX14" s="216"/>
      <c r="IY14" s="216"/>
      <c r="IZ14" s="216"/>
      <c r="JA14" s="216"/>
      <c r="JB14" s="216"/>
      <c r="JC14" s="216"/>
      <c r="JD14" s="216"/>
      <c r="JE14" s="216"/>
      <c r="JF14" s="216"/>
      <c r="JG14" s="216"/>
      <c r="JH14" s="216"/>
      <c r="JI14" s="216"/>
      <c r="JJ14" s="216"/>
      <c r="JK14" s="216"/>
      <c r="JL14" s="216"/>
      <c r="JM14" s="216"/>
      <c r="JN14" s="216"/>
      <c r="JO14" s="216"/>
      <c r="JP14" s="216"/>
      <c r="JQ14" s="216"/>
      <c r="JR14" s="216"/>
      <c r="JS14" s="216"/>
      <c r="JT14" s="216"/>
      <c r="JU14" s="216"/>
      <c r="JV14" s="216"/>
      <c r="JW14" s="216"/>
      <c r="JX14" s="216"/>
      <c r="JY14" s="216"/>
      <c r="JZ14" s="216"/>
      <c r="KA14" s="216"/>
      <c r="KB14" s="216"/>
      <c r="KC14" s="216"/>
      <c r="KD14" s="216"/>
      <c r="KE14" s="216"/>
      <c r="KF14" s="216"/>
      <c r="KG14" s="216"/>
      <c r="KH14" s="216"/>
      <c r="KI14" s="216"/>
      <c r="KJ14" s="216"/>
      <c r="KK14" s="216"/>
      <c r="KL14" s="216"/>
      <c r="KM14" s="216"/>
      <c r="KN14" s="216"/>
      <c r="KO14" s="216"/>
      <c r="KP14" s="216"/>
      <c r="KQ14" s="216"/>
      <c r="KR14" s="216"/>
      <c r="KS14" s="216"/>
      <c r="KT14" s="216"/>
      <c r="KU14" s="216"/>
      <c r="KV14" s="216"/>
      <c r="KW14" s="216"/>
      <c r="KX14" s="216"/>
      <c r="KY14" s="216"/>
      <c r="KZ14" s="216"/>
      <c r="LA14" s="216"/>
      <c r="LB14" s="216"/>
      <c r="LC14" s="216"/>
      <c r="LD14" s="216"/>
      <c r="LE14" s="216"/>
      <c r="LF14" s="216"/>
      <c r="LG14" s="216"/>
      <c r="LH14" s="216"/>
      <c r="LI14" s="216"/>
      <c r="LJ14" s="216"/>
      <c r="LK14" s="216"/>
      <c r="LL14" s="216"/>
    </row>
    <row r="15" spans="1:324" ht="14.4" x14ac:dyDescent="0.3">
      <c r="B15" s="6"/>
      <c r="C15" s="6"/>
      <c r="D15" s="5"/>
      <c r="E15" s="5"/>
      <c r="F15" s="5"/>
      <c r="G15" s="5"/>
      <c r="H15" s="5"/>
      <c r="I15" s="5"/>
      <c r="J15" s="31"/>
      <c r="K15" s="32"/>
      <c r="L15" s="5"/>
      <c r="M15" s="5"/>
      <c r="N15" s="5"/>
      <c r="O15" s="5"/>
      <c r="P15" s="5"/>
      <c r="Q15" s="5"/>
      <c r="R15" s="5"/>
      <c r="S15" s="5"/>
      <c r="T15" s="5"/>
      <c r="U15" s="5"/>
      <c r="V15" s="5"/>
      <c r="W15" s="5"/>
      <c r="X15" s="5"/>
      <c r="Y15" s="5"/>
      <c r="Z15" s="5"/>
      <c r="AA15" s="5"/>
      <c r="AB15" s="5"/>
      <c r="AC15" s="5"/>
      <c r="AD15" s="5"/>
      <c r="AE15" s="2"/>
      <c r="AF15" s="33"/>
      <c r="AG15" s="32"/>
      <c r="AH15" s="5"/>
      <c r="AI15" s="5"/>
      <c r="AJ15" s="6"/>
      <c r="AK15" s="49"/>
      <c r="AL15" s="50"/>
      <c r="AM15" s="49"/>
      <c r="AN15" s="50"/>
      <c r="AO15" s="49"/>
      <c r="AP15" s="50"/>
      <c r="AQ15" s="49"/>
      <c r="AR15" s="50"/>
      <c r="AS15" s="49"/>
      <c r="AT15" s="50"/>
      <c r="AU15" s="49"/>
      <c r="AV15" s="50"/>
      <c r="AW15" s="51"/>
      <c r="AX15" s="50"/>
      <c r="AY15" s="52"/>
      <c r="AZ15" s="52"/>
      <c r="BA15" s="52"/>
      <c r="BB15" s="52"/>
      <c r="BC15" s="53"/>
      <c r="BD15" s="53"/>
      <c r="BE15" s="5"/>
      <c r="BF15" s="5"/>
      <c r="BG15" s="2"/>
      <c r="BH15" s="2"/>
      <c r="BJ15" s="6"/>
      <c r="BK15" s="54"/>
      <c r="BL15" s="54"/>
      <c r="BM15" s="39"/>
      <c r="BN15" s="39"/>
      <c r="BO15" s="28"/>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c r="IZ15" s="6"/>
      <c r="JA15" s="6"/>
      <c r="JB15" s="6"/>
      <c r="JC15" s="6"/>
      <c r="JD15" s="6"/>
      <c r="JE15" s="6"/>
      <c r="JF15" s="6"/>
      <c r="JG15" s="6"/>
      <c r="JH15" s="6"/>
      <c r="JI15" s="6"/>
      <c r="JJ15" s="6"/>
      <c r="JK15" s="6"/>
      <c r="JL15" s="6"/>
      <c r="JM15" s="6"/>
      <c r="JN15" s="6"/>
      <c r="JO15" s="6"/>
      <c r="JP15" s="6"/>
      <c r="JQ15" s="6"/>
      <c r="JR15" s="6"/>
      <c r="JS15" s="6"/>
      <c r="JT15" s="6"/>
      <c r="JU15" s="6"/>
      <c r="JV15" s="6"/>
      <c r="JW15" s="6"/>
      <c r="JX15" s="6"/>
      <c r="JY15" s="6"/>
      <c r="JZ15" s="6"/>
      <c r="KA15" s="6"/>
      <c r="KB15" s="6"/>
      <c r="KC15" s="6"/>
      <c r="KD15" s="6"/>
      <c r="KE15" s="6"/>
      <c r="KF15" s="6"/>
      <c r="KG15" s="6"/>
      <c r="KH15" s="6"/>
      <c r="KI15" s="6"/>
      <c r="KJ15" s="6"/>
      <c r="KK15" s="6"/>
      <c r="KL15" s="6"/>
      <c r="KM15" s="6"/>
      <c r="KN15" s="6"/>
      <c r="KO15" s="6"/>
      <c r="KP15" s="6"/>
      <c r="KQ15" s="6"/>
      <c r="KR15" s="6"/>
      <c r="KS15" s="6"/>
      <c r="KT15" s="6"/>
      <c r="KU15" s="6"/>
      <c r="KV15" s="6"/>
      <c r="KW15" s="6"/>
      <c r="KX15" s="6"/>
      <c r="KY15" s="6"/>
      <c r="KZ15" s="6"/>
      <c r="LA15" s="6"/>
      <c r="LB15" s="6"/>
      <c r="LC15" s="6"/>
      <c r="LD15" s="6"/>
      <c r="LE15" s="6"/>
      <c r="LF15" s="6"/>
      <c r="LG15" s="6"/>
      <c r="LH15" s="6"/>
      <c r="LI15" s="6"/>
      <c r="LJ15" s="6"/>
      <c r="LK15" s="6"/>
      <c r="LL15" s="6"/>
    </row>
    <row r="16" spans="1:324" ht="14.4" x14ac:dyDescent="0.3">
      <c r="B16" s="6"/>
      <c r="C16" s="6"/>
      <c r="D16" s="5"/>
      <c r="E16" s="5"/>
      <c r="F16" s="5"/>
      <c r="G16" s="5"/>
      <c r="H16" s="5"/>
      <c r="I16" s="5"/>
      <c r="J16" s="31"/>
      <c r="K16" s="32"/>
      <c r="L16" s="5"/>
      <c r="M16" s="5"/>
      <c r="N16" s="5"/>
      <c r="O16" s="5"/>
      <c r="P16" s="5"/>
      <c r="Q16" s="5"/>
      <c r="R16" s="5"/>
      <c r="S16" s="5"/>
      <c r="T16" s="5"/>
      <c r="U16" s="5"/>
      <c r="V16" s="5"/>
      <c r="W16" s="5"/>
      <c r="X16" s="5"/>
      <c r="Y16" s="5"/>
      <c r="Z16" s="5"/>
      <c r="AA16" s="5"/>
      <c r="AB16" s="5"/>
      <c r="AC16" s="5"/>
      <c r="AD16" s="5"/>
      <c r="AE16" s="2"/>
      <c r="AF16" s="33"/>
      <c r="AG16" s="32"/>
      <c r="AH16" s="5"/>
      <c r="AI16" s="5"/>
      <c r="AJ16" s="6"/>
      <c r="AK16" s="49"/>
      <c r="AL16" s="50"/>
      <c r="AM16" s="49"/>
      <c r="AN16" s="50"/>
      <c r="AO16" s="49"/>
      <c r="AP16" s="50"/>
      <c r="AQ16" s="49"/>
      <c r="AR16" s="50"/>
      <c r="AS16" s="49"/>
      <c r="AT16" s="50"/>
      <c r="AU16" s="49"/>
      <c r="AV16" s="50"/>
      <c r="AW16" s="51"/>
      <c r="AX16" s="50"/>
      <c r="AY16" s="52"/>
      <c r="AZ16" s="52"/>
      <c r="BA16" s="52"/>
      <c r="BB16" s="52"/>
      <c r="BC16" s="53"/>
      <c r="BD16" s="53"/>
      <c r="BE16" s="5"/>
      <c r="BF16" s="5"/>
      <c r="BG16" s="2"/>
      <c r="BH16" s="2"/>
      <c r="BJ16" s="6"/>
      <c r="BK16" s="54"/>
      <c r="BL16" s="54"/>
      <c r="BM16" s="39"/>
      <c r="BN16" s="39"/>
      <c r="BO16" s="28"/>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c r="JB16" s="6"/>
      <c r="JC16" s="6"/>
      <c r="JD16" s="6"/>
      <c r="JE16" s="6"/>
      <c r="JF16" s="6"/>
      <c r="JG16" s="6"/>
      <c r="JH16" s="6"/>
      <c r="JI16" s="6"/>
      <c r="JJ16" s="6"/>
      <c r="JK16" s="6"/>
      <c r="JL16" s="6"/>
      <c r="JM16" s="6"/>
      <c r="JN16" s="6"/>
      <c r="JO16" s="6"/>
      <c r="JP16" s="6"/>
      <c r="JQ16" s="6"/>
      <c r="JR16" s="6"/>
      <c r="JS16" s="6"/>
      <c r="JT16" s="6"/>
      <c r="JU16" s="6"/>
      <c r="JV16" s="6"/>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6"/>
      <c r="LB16" s="6"/>
      <c r="LC16" s="6"/>
      <c r="LD16" s="6"/>
      <c r="LE16" s="6"/>
      <c r="LF16" s="6"/>
      <c r="LG16" s="6"/>
      <c r="LH16" s="6"/>
      <c r="LI16" s="6"/>
      <c r="LJ16" s="6"/>
      <c r="LK16" s="6"/>
      <c r="LL16" s="6"/>
    </row>
    <row r="17" spans="2:60" ht="14.4" x14ac:dyDescent="0.3">
      <c r="B17" s="2"/>
      <c r="C17" s="2"/>
      <c r="D17" s="5"/>
      <c r="E17" s="5"/>
      <c r="F17" s="5"/>
      <c r="G17" s="5"/>
      <c r="H17" s="5"/>
      <c r="I17" s="5"/>
      <c r="J17" s="31"/>
      <c r="K17" s="32"/>
      <c r="L17" s="5"/>
      <c r="M17" s="5"/>
      <c r="N17" s="5"/>
      <c r="O17" s="5"/>
      <c r="P17" s="5"/>
      <c r="Q17" s="5"/>
      <c r="R17" s="5"/>
      <c r="S17" s="5"/>
      <c r="T17" s="5"/>
      <c r="U17" s="5"/>
      <c r="V17" s="5"/>
      <c r="W17" s="5"/>
      <c r="X17" s="5"/>
      <c r="Y17" s="5"/>
      <c r="Z17" s="5"/>
      <c r="AA17" s="5"/>
      <c r="AB17" s="5"/>
      <c r="AC17" s="5"/>
      <c r="AD17" s="5"/>
      <c r="AF17" s="33"/>
      <c r="AG17" s="32"/>
      <c r="AH17" s="5"/>
      <c r="AI17" s="5"/>
      <c r="AJ17" s="5"/>
      <c r="AK17" s="5"/>
      <c r="AL17" s="34"/>
      <c r="AM17" s="5"/>
      <c r="AN17" s="34"/>
      <c r="AO17" s="5"/>
      <c r="AP17" s="34"/>
      <c r="AQ17" s="5"/>
      <c r="AR17" s="34"/>
      <c r="AS17" s="5"/>
      <c r="AT17" s="34"/>
      <c r="AU17" s="5"/>
      <c r="AV17" s="34"/>
      <c r="AW17" s="5"/>
      <c r="AX17" s="34"/>
      <c r="AY17" s="5"/>
      <c r="AZ17" s="34"/>
      <c r="BA17" s="34"/>
      <c r="BB17" s="5"/>
      <c r="BC17" s="5"/>
      <c r="BD17" s="5"/>
      <c r="BE17" s="5"/>
      <c r="BF17" s="5"/>
    </row>
    <row r="18" spans="2:60" ht="15.6" x14ac:dyDescent="0.3">
      <c r="B18" s="2"/>
      <c r="C18" s="2"/>
      <c r="D18" s="5"/>
      <c r="E18" s="5"/>
      <c r="F18" s="5"/>
      <c r="G18" s="5"/>
      <c r="H18" s="5"/>
      <c r="I18" s="5"/>
      <c r="J18" s="31"/>
      <c r="K18" s="32"/>
      <c r="L18" s="5"/>
      <c r="M18" s="5"/>
      <c r="N18" s="35"/>
      <c r="O18" s="35"/>
      <c r="P18" s="35"/>
      <c r="Q18" s="35"/>
      <c r="R18" s="5"/>
      <c r="S18" s="5"/>
      <c r="T18" s="5"/>
      <c r="U18" s="5"/>
      <c r="V18" s="5"/>
      <c r="W18" s="5"/>
      <c r="X18" s="5"/>
      <c r="Y18" s="5"/>
      <c r="Z18" s="5"/>
      <c r="AA18" s="5"/>
      <c r="AB18" s="5"/>
      <c r="AC18" s="5"/>
      <c r="AD18" s="5"/>
      <c r="AE18" s="286"/>
      <c r="AF18" s="33"/>
      <c r="AG18" s="32"/>
      <c r="AH18" s="5"/>
      <c r="AI18" s="5"/>
      <c r="AJ18" s="5"/>
      <c r="AK18" s="5"/>
      <c r="AL18" s="34"/>
      <c r="AM18" s="5"/>
      <c r="AN18" s="34"/>
      <c r="AO18" s="5"/>
      <c r="AP18" s="34"/>
      <c r="AQ18" s="5"/>
      <c r="AR18" s="34"/>
      <c r="AS18" s="5"/>
      <c r="AT18" s="34"/>
      <c r="AU18" s="5"/>
      <c r="AV18" s="34"/>
      <c r="AW18" s="5"/>
      <c r="AX18" s="34"/>
      <c r="AY18" s="5"/>
      <c r="AZ18" s="34"/>
      <c r="BA18" s="34"/>
      <c r="BB18" s="5"/>
      <c r="BC18" s="5"/>
      <c r="BD18" s="5"/>
      <c r="BE18" s="5"/>
      <c r="BF18" s="5"/>
      <c r="BG18" s="286"/>
      <c r="BH18" s="286"/>
    </row>
    <row r="19" spans="2:60" ht="14.4" x14ac:dyDescent="0.3">
      <c r="B19" s="232" t="s">
        <v>106</v>
      </c>
      <c r="C19" s="233"/>
      <c r="D19" s="233"/>
      <c r="E19" s="5"/>
      <c r="F19" s="5"/>
      <c r="G19" s="5"/>
      <c r="H19" s="5"/>
      <c r="I19" s="5"/>
      <c r="J19" s="31"/>
      <c r="K19" s="32"/>
      <c r="L19" s="5"/>
      <c r="M19" s="5"/>
      <c r="N19" s="37"/>
      <c r="O19" s="37"/>
      <c r="P19" s="37"/>
      <c r="Q19" s="37"/>
      <c r="R19" s="5"/>
      <c r="S19" s="5"/>
      <c r="T19" s="5"/>
      <c r="U19" s="5"/>
      <c r="V19" s="5"/>
      <c r="W19" s="5"/>
      <c r="X19" s="5"/>
      <c r="Y19" s="5"/>
      <c r="Z19" s="5"/>
      <c r="AA19" s="5"/>
      <c r="AB19" s="5"/>
      <c r="AC19" s="5"/>
      <c r="AD19" s="5"/>
      <c r="AE19" s="287"/>
      <c r="AF19" s="33"/>
      <c r="AG19" s="32"/>
      <c r="AH19" s="5"/>
      <c r="AI19" s="5"/>
      <c r="AJ19" s="5"/>
      <c r="AK19" s="5"/>
      <c r="AL19" s="34"/>
      <c r="AM19" s="5"/>
      <c r="AN19" s="34"/>
      <c r="AO19" s="5"/>
      <c r="AP19" s="34"/>
      <c r="AQ19" s="5"/>
      <c r="AR19" s="34"/>
      <c r="AS19" s="5"/>
      <c r="AT19" s="34"/>
      <c r="AU19" s="5"/>
      <c r="AV19" s="34"/>
      <c r="AW19" s="5"/>
      <c r="AX19" s="34"/>
      <c r="AY19" s="5"/>
      <c r="AZ19" s="34"/>
      <c r="BA19" s="34"/>
      <c r="BB19" s="5"/>
      <c r="BC19" s="5"/>
      <c r="BD19" s="5"/>
      <c r="BE19" s="5"/>
      <c r="BF19" s="5"/>
      <c r="BG19" s="287"/>
      <c r="BH19" s="287"/>
    </row>
    <row r="20" spans="2:60" ht="14.4" x14ac:dyDescent="0.3">
      <c r="B20" s="38" t="s">
        <v>107</v>
      </c>
      <c r="C20" s="38" t="s">
        <v>108</v>
      </c>
      <c r="D20" s="169" t="s">
        <v>109</v>
      </c>
      <c r="E20" s="5"/>
      <c r="F20" s="5"/>
      <c r="G20" s="5"/>
      <c r="H20" s="5"/>
      <c r="I20" s="5"/>
      <c r="J20" s="31"/>
      <c r="K20" s="32"/>
      <c r="L20" s="5"/>
      <c r="M20" s="5"/>
      <c r="N20" s="37"/>
      <c r="O20" s="37"/>
      <c r="P20" s="39"/>
      <c r="Q20" s="39"/>
      <c r="R20" s="5"/>
      <c r="S20" s="5"/>
      <c r="T20" s="5"/>
      <c r="U20" s="5"/>
      <c r="V20" s="5"/>
      <c r="W20" s="5"/>
      <c r="X20" s="5"/>
      <c r="Y20" s="5"/>
      <c r="Z20" s="5"/>
      <c r="AA20" s="5"/>
      <c r="AB20" s="5"/>
      <c r="AC20" s="5"/>
      <c r="AD20" s="5"/>
      <c r="AE20" s="5"/>
      <c r="AF20" s="33"/>
      <c r="AG20" s="32"/>
      <c r="AH20" s="5"/>
      <c r="AI20" s="5"/>
      <c r="AJ20" s="5"/>
      <c r="AK20" s="5"/>
      <c r="AL20" s="34"/>
      <c r="AM20" s="5"/>
      <c r="AN20" s="34"/>
      <c r="AO20" s="5"/>
      <c r="AP20" s="34"/>
      <c r="AQ20" s="5"/>
      <c r="AR20" s="34"/>
      <c r="AS20" s="5"/>
      <c r="AT20" s="34"/>
      <c r="AU20" s="5"/>
      <c r="AV20" s="34"/>
      <c r="AW20" s="5"/>
      <c r="AX20" s="34"/>
      <c r="AY20" s="5"/>
      <c r="AZ20" s="34"/>
      <c r="BA20" s="34"/>
      <c r="BB20" s="5"/>
      <c r="BC20" s="5"/>
      <c r="BD20" s="5"/>
      <c r="BE20" s="5"/>
      <c r="BF20" s="5"/>
      <c r="BG20" s="5"/>
      <c r="BH20" s="5"/>
    </row>
    <row r="21" spans="2:60" ht="27.6" x14ac:dyDescent="0.3">
      <c r="B21" s="40" t="s">
        <v>110</v>
      </c>
      <c r="C21" s="42" t="s">
        <v>111</v>
      </c>
      <c r="D21" s="77" t="s">
        <v>112</v>
      </c>
      <c r="E21" s="5"/>
      <c r="F21" s="5"/>
      <c r="G21" s="5"/>
      <c r="H21" s="5"/>
      <c r="I21" s="5"/>
      <c r="J21" s="31"/>
      <c r="K21" s="32"/>
      <c r="L21" s="5"/>
      <c r="M21" s="5"/>
      <c r="N21" s="43"/>
      <c r="O21" s="37"/>
      <c r="P21" s="37"/>
      <c r="Q21" s="44"/>
      <c r="R21" s="5"/>
      <c r="S21" s="5"/>
      <c r="T21" s="5"/>
      <c r="U21" s="5"/>
      <c r="V21" s="5"/>
      <c r="W21" s="5"/>
      <c r="X21" s="5"/>
      <c r="Y21" s="5"/>
      <c r="Z21" s="5"/>
      <c r="AA21" s="5"/>
      <c r="AB21" s="5"/>
      <c r="AC21" s="5"/>
      <c r="AD21" s="5"/>
      <c r="AE21" s="5"/>
      <c r="AF21" s="33"/>
      <c r="AG21" s="32"/>
      <c r="AH21" s="5"/>
      <c r="AI21" s="5"/>
      <c r="AJ21" s="5"/>
      <c r="AK21" s="5"/>
      <c r="AL21" s="34"/>
      <c r="AM21" s="5"/>
      <c r="AN21" s="34"/>
      <c r="AO21" s="5"/>
      <c r="AP21" s="34"/>
      <c r="AQ21" s="5"/>
      <c r="AR21" s="34"/>
      <c r="AS21" s="5"/>
      <c r="AT21" s="34"/>
      <c r="AU21" s="5"/>
      <c r="AV21" s="34"/>
      <c r="AW21" s="5"/>
      <c r="AX21" s="34"/>
      <c r="AY21" s="5"/>
      <c r="AZ21" s="34"/>
      <c r="BA21" s="34"/>
      <c r="BB21" s="5"/>
      <c r="BC21" s="5"/>
      <c r="BD21" s="5"/>
      <c r="BE21" s="5"/>
      <c r="BF21" s="5"/>
      <c r="BG21" s="5"/>
      <c r="BH21" s="5"/>
    </row>
    <row r="22" spans="2:60" x14ac:dyDescent="0.3">
      <c r="E22" s="5"/>
      <c r="F22" s="5"/>
      <c r="G22" s="5"/>
      <c r="H22" s="5"/>
      <c r="I22" s="5"/>
      <c r="J22" s="31"/>
      <c r="K22" s="32"/>
      <c r="L22" s="5"/>
      <c r="M22" s="5"/>
      <c r="N22" s="43"/>
      <c r="O22" s="5"/>
      <c r="P22" s="37"/>
      <c r="Q22" s="44"/>
      <c r="R22" s="5"/>
      <c r="S22" s="5"/>
      <c r="T22" s="5"/>
      <c r="U22" s="5"/>
      <c r="V22" s="5"/>
      <c r="W22" s="5"/>
      <c r="X22" s="5"/>
      <c r="Y22" s="5"/>
      <c r="Z22" s="5"/>
      <c r="AA22" s="5"/>
      <c r="AB22" s="5"/>
      <c r="AC22" s="5"/>
      <c r="AD22" s="5"/>
      <c r="AE22" s="5"/>
      <c r="AF22" s="33"/>
      <c r="AG22" s="32"/>
      <c r="AH22" s="5"/>
      <c r="AI22" s="5"/>
      <c r="AJ22" s="5"/>
      <c r="AK22" s="5"/>
      <c r="AL22" s="34"/>
      <c r="AM22" s="5"/>
      <c r="AN22" s="34"/>
      <c r="AO22" s="5"/>
      <c r="AP22" s="34"/>
      <c r="AQ22" s="5"/>
      <c r="AR22" s="34"/>
      <c r="AS22" s="5"/>
      <c r="AT22" s="34"/>
      <c r="AU22" s="5"/>
      <c r="AV22" s="34"/>
      <c r="AW22" s="5"/>
      <c r="AX22" s="34"/>
      <c r="AY22" s="5"/>
      <c r="AZ22" s="34"/>
      <c r="BA22" s="34"/>
      <c r="BB22" s="5"/>
      <c r="BC22" s="5"/>
      <c r="BD22" s="5"/>
      <c r="BE22" s="5"/>
      <c r="BF22" s="5"/>
      <c r="BG22" s="5"/>
      <c r="BH22" s="5"/>
    </row>
    <row r="23" spans="2:60" x14ac:dyDescent="0.3">
      <c r="E23" s="5"/>
      <c r="F23" s="5"/>
      <c r="G23" s="5"/>
      <c r="H23" s="5"/>
      <c r="I23" s="5"/>
      <c r="J23" s="31"/>
      <c r="K23" s="32"/>
      <c r="L23" s="5"/>
      <c r="M23" s="5"/>
      <c r="N23" s="43"/>
      <c r="O23" s="5"/>
      <c r="P23" s="37"/>
      <c r="Q23" s="44"/>
      <c r="R23" s="5"/>
      <c r="S23" s="5"/>
      <c r="T23" s="5"/>
      <c r="U23" s="5"/>
      <c r="V23" s="5"/>
      <c r="W23" s="5"/>
      <c r="X23" s="5"/>
      <c r="Y23" s="5"/>
      <c r="Z23" s="5"/>
      <c r="AA23" s="5"/>
      <c r="AB23" s="5"/>
      <c r="AC23" s="5"/>
      <c r="AD23" s="5"/>
      <c r="AE23" s="5"/>
      <c r="AF23" s="33"/>
      <c r="AG23" s="32"/>
      <c r="AH23" s="5"/>
      <c r="AI23" s="5"/>
      <c r="AJ23" s="5"/>
      <c r="AK23" s="5"/>
      <c r="AL23" s="34"/>
      <c r="AM23" s="5"/>
      <c r="AN23" s="34"/>
      <c r="AO23" s="5"/>
      <c r="AP23" s="34"/>
      <c r="AQ23" s="5"/>
      <c r="AR23" s="34"/>
      <c r="AS23" s="5"/>
      <c r="AT23" s="34"/>
      <c r="AU23" s="5"/>
      <c r="AV23" s="34"/>
      <c r="AW23" s="5"/>
      <c r="AX23" s="34"/>
      <c r="AY23" s="5"/>
      <c r="AZ23" s="34"/>
      <c r="BA23" s="34"/>
      <c r="BB23" s="5"/>
      <c r="BC23" s="5"/>
      <c r="BD23" s="5"/>
      <c r="BE23" s="5"/>
      <c r="BF23" s="5"/>
      <c r="BG23" s="5"/>
      <c r="BH23" s="5"/>
    </row>
    <row r="24" spans="2:60" x14ac:dyDescent="0.3">
      <c r="B24" s="232" t="s">
        <v>113</v>
      </c>
      <c r="C24" s="233"/>
      <c r="D24" s="233"/>
      <c r="E24" s="5"/>
      <c r="F24" s="5"/>
      <c r="G24" s="5"/>
      <c r="H24" s="5"/>
      <c r="I24" s="5"/>
      <c r="J24" s="31"/>
      <c r="K24" s="32"/>
      <c r="L24" s="5"/>
      <c r="M24" s="5"/>
      <c r="N24" s="43"/>
      <c r="O24" s="37"/>
      <c r="P24" s="37"/>
      <c r="Q24" s="44"/>
      <c r="R24" s="5"/>
      <c r="S24" s="5"/>
      <c r="T24" s="5"/>
      <c r="U24" s="5"/>
      <c r="V24" s="5"/>
      <c r="W24" s="5"/>
      <c r="X24" s="5"/>
      <c r="Y24" s="5"/>
      <c r="Z24" s="5"/>
      <c r="AA24" s="5"/>
      <c r="AB24" s="5"/>
      <c r="AC24" s="5"/>
      <c r="AD24" s="5"/>
      <c r="AE24" s="5"/>
      <c r="AF24" s="33"/>
      <c r="AG24" s="32"/>
      <c r="AH24" s="5"/>
      <c r="AI24" s="5"/>
      <c r="AJ24" s="5"/>
      <c r="AK24" s="5"/>
      <c r="AL24" s="34"/>
      <c r="AM24" s="5"/>
      <c r="AN24" s="34"/>
      <c r="AO24" s="5"/>
      <c r="AP24" s="34"/>
      <c r="AQ24" s="5"/>
      <c r="AR24" s="34"/>
      <c r="AS24" s="5"/>
      <c r="AT24" s="34"/>
      <c r="AU24" s="5"/>
      <c r="AV24" s="34"/>
      <c r="AW24" s="5"/>
      <c r="AX24" s="34"/>
      <c r="AY24" s="5"/>
      <c r="AZ24" s="34"/>
      <c r="BA24" s="34"/>
      <c r="BB24" s="5"/>
      <c r="BC24" s="5"/>
      <c r="BD24" s="5"/>
      <c r="BE24" s="5"/>
      <c r="BF24" s="5"/>
      <c r="BG24" s="5"/>
      <c r="BH24" s="5"/>
    </row>
    <row r="25" spans="2:60" x14ac:dyDescent="0.3">
      <c r="B25" s="38" t="s">
        <v>107</v>
      </c>
      <c r="C25" s="38" t="s">
        <v>108</v>
      </c>
      <c r="D25" s="169" t="s">
        <v>109</v>
      </c>
      <c r="E25" s="5"/>
      <c r="F25" s="5"/>
      <c r="G25" s="5"/>
      <c r="H25" s="5"/>
      <c r="I25" s="5"/>
      <c r="J25" s="31"/>
      <c r="K25" s="32"/>
      <c r="L25" s="5"/>
      <c r="M25" s="5"/>
      <c r="N25" s="43"/>
      <c r="O25" s="37"/>
      <c r="P25" s="37"/>
      <c r="Q25" s="44"/>
      <c r="R25" s="5"/>
      <c r="S25" s="5"/>
      <c r="T25" s="5"/>
      <c r="U25" s="5"/>
      <c r="V25" s="5"/>
      <c r="W25" s="5"/>
      <c r="X25" s="5"/>
      <c r="Y25" s="5"/>
      <c r="Z25" s="5"/>
      <c r="AA25" s="5"/>
      <c r="AB25" s="5"/>
      <c r="AC25" s="5"/>
      <c r="AD25" s="5"/>
      <c r="AE25" s="5"/>
      <c r="AF25" s="33"/>
      <c r="AG25" s="32"/>
      <c r="AH25" s="5"/>
      <c r="AI25" s="5"/>
      <c r="AJ25" s="5"/>
      <c r="AK25" s="5"/>
      <c r="AL25" s="34"/>
      <c r="AM25" s="5"/>
      <c r="AN25" s="34"/>
      <c r="AO25" s="5"/>
      <c r="AP25" s="34"/>
      <c r="AQ25" s="5"/>
      <c r="AR25" s="34"/>
      <c r="AS25" s="5"/>
      <c r="AT25" s="34"/>
      <c r="AU25" s="5"/>
      <c r="AV25" s="34"/>
      <c r="AW25" s="5"/>
      <c r="AX25" s="34"/>
      <c r="AY25" s="5"/>
      <c r="AZ25" s="34"/>
      <c r="BA25" s="34"/>
      <c r="BB25" s="5"/>
      <c r="BC25" s="5"/>
      <c r="BD25" s="5"/>
      <c r="BE25" s="5"/>
      <c r="BF25" s="5"/>
      <c r="BG25" s="5"/>
      <c r="BH25" s="5"/>
    </row>
    <row r="26" spans="2:60" ht="27.6" x14ac:dyDescent="0.3">
      <c r="B26" s="40" t="str">
        <f>+'[2]Atención al ciudadano'!B23</f>
        <v>Diana Espinosa Calderòn</v>
      </c>
      <c r="C26" s="42" t="s">
        <v>114</v>
      </c>
      <c r="D26" s="77" t="s">
        <v>115</v>
      </c>
      <c r="E26" s="5"/>
      <c r="F26" s="5"/>
      <c r="G26" s="5"/>
      <c r="H26" s="5"/>
      <c r="I26" s="5"/>
      <c r="J26" s="31"/>
      <c r="K26" s="32"/>
      <c r="L26" s="5"/>
      <c r="M26" s="5"/>
      <c r="N26" s="43"/>
      <c r="O26" s="37"/>
      <c r="P26" s="44"/>
      <c r="Q26" s="37"/>
      <c r="R26" s="5"/>
      <c r="S26" s="5"/>
      <c r="T26" s="5"/>
      <c r="U26" s="5"/>
      <c r="V26" s="5"/>
      <c r="W26" s="5"/>
      <c r="X26" s="5"/>
      <c r="Y26" s="5"/>
      <c r="Z26" s="5"/>
      <c r="AA26" s="5"/>
      <c r="AB26" s="5"/>
      <c r="AC26" s="5"/>
      <c r="AD26" s="5"/>
      <c r="AE26" s="5"/>
      <c r="AF26" s="33"/>
      <c r="AG26" s="32"/>
      <c r="AH26" s="5"/>
      <c r="AI26" s="5"/>
      <c r="AJ26" s="5"/>
      <c r="AK26" s="5"/>
      <c r="AL26" s="34"/>
      <c r="AM26" s="5"/>
      <c r="AN26" s="34"/>
      <c r="AO26" s="5"/>
      <c r="AP26" s="34"/>
      <c r="AQ26" s="5"/>
      <c r="AR26" s="34"/>
      <c r="AS26" s="5"/>
      <c r="AT26" s="34"/>
      <c r="AU26" s="5"/>
      <c r="AV26" s="34"/>
      <c r="AW26" s="5"/>
      <c r="AX26" s="34"/>
      <c r="AY26" s="5"/>
      <c r="AZ26" s="34"/>
      <c r="BA26" s="34"/>
      <c r="BB26" s="5"/>
      <c r="BC26" s="5"/>
      <c r="BD26" s="5"/>
      <c r="BE26" s="5"/>
      <c r="BF26" s="5"/>
      <c r="BG26" s="5"/>
      <c r="BH26" s="5"/>
    </row>
    <row r="27" spans="2:60" x14ac:dyDescent="0.3">
      <c r="E27" s="5"/>
      <c r="F27" s="5"/>
      <c r="G27" s="5"/>
      <c r="H27" s="5"/>
      <c r="I27" s="5"/>
      <c r="J27" s="31"/>
      <c r="K27" s="32"/>
      <c r="L27" s="5"/>
      <c r="M27" s="5"/>
      <c r="N27" s="43"/>
      <c r="O27" s="37"/>
      <c r="P27" s="44"/>
      <c r="Q27" s="37"/>
      <c r="R27" s="5"/>
      <c r="S27" s="5"/>
      <c r="T27" s="5"/>
      <c r="U27" s="5"/>
      <c r="V27" s="5"/>
      <c r="W27" s="5"/>
      <c r="X27" s="5"/>
      <c r="Y27" s="5"/>
      <c r="Z27" s="5"/>
      <c r="AA27" s="5"/>
      <c r="AB27" s="5"/>
      <c r="AC27" s="5"/>
      <c r="AD27" s="5"/>
      <c r="AE27" s="5"/>
      <c r="AF27" s="33"/>
      <c r="AG27" s="32"/>
      <c r="AH27" s="5"/>
      <c r="AI27" s="5"/>
      <c r="AJ27" s="5"/>
      <c r="AK27" s="5"/>
      <c r="AL27" s="34"/>
      <c r="AM27" s="5"/>
      <c r="AN27" s="34"/>
      <c r="AO27" s="5"/>
      <c r="AP27" s="34"/>
      <c r="AQ27" s="5"/>
      <c r="AR27" s="34"/>
      <c r="AS27" s="5"/>
      <c r="AT27" s="34"/>
      <c r="AU27" s="5"/>
      <c r="AV27" s="34"/>
      <c r="AW27" s="5"/>
      <c r="AX27" s="34"/>
      <c r="AY27" s="5"/>
      <c r="AZ27" s="34"/>
      <c r="BA27" s="34"/>
      <c r="BB27" s="5"/>
      <c r="BC27" s="5"/>
      <c r="BD27" s="5"/>
      <c r="BE27" s="5"/>
      <c r="BF27" s="5"/>
      <c r="BG27" s="5"/>
      <c r="BH27" s="5"/>
    </row>
    <row r="28" spans="2:60" x14ac:dyDescent="0.3">
      <c r="E28" s="5"/>
      <c r="F28" s="5"/>
      <c r="G28" s="5"/>
      <c r="H28" s="5"/>
      <c r="I28" s="5"/>
      <c r="J28" s="31"/>
      <c r="K28" s="32"/>
      <c r="L28" s="5"/>
      <c r="M28" s="5"/>
      <c r="N28" s="43"/>
      <c r="O28" s="37"/>
      <c r="P28" s="37"/>
      <c r="Q28" s="44"/>
      <c r="R28" s="5"/>
      <c r="S28" s="5"/>
      <c r="T28" s="5"/>
      <c r="U28" s="5"/>
      <c r="V28" s="5"/>
      <c r="W28" s="5"/>
      <c r="X28" s="5"/>
      <c r="Y28" s="5"/>
      <c r="Z28" s="5"/>
      <c r="AA28" s="5"/>
      <c r="AB28" s="5"/>
      <c r="AC28" s="5"/>
      <c r="AD28" s="5"/>
      <c r="AE28" s="5"/>
      <c r="AF28" s="33"/>
      <c r="AG28" s="32"/>
      <c r="AH28" s="5"/>
      <c r="AI28" s="5"/>
      <c r="AJ28" s="5"/>
      <c r="AK28" s="5"/>
      <c r="AL28" s="34"/>
      <c r="AM28" s="5"/>
      <c r="AN28" s="34"/>
      <c r="AO28" s="5"/>
      <c r="AP28" s="34"/>
      <c r="AQ28" s="5"/>
      <c r="AR28" s="34"/>
      <c r="AS28" s="5"/>
      <c r="AT28" s="34"/>
      <c r="AU28" s="5"/>
      <c r="AV28" s="34"/>
      <c r="AW28" s="5"/>
      <c r="AX28" s="34"/>
      <c r="AY28" s="5"/>
      <c r="AZ28" s="34"/>
      <c r="BA28" s="34"/>
      <c r="BB28" s="5"/>
      <c r="BC28" s="5"/>
      <c r="BD28" s="5"/>
      <c r="BE28" s="5"/>
      <c r="BF28" s="5"/>
      <c r="BG28" s="5"/>
      <c r="BH28" s="5"/>
    </row>
    <row r="29" spans="2:60" x14ac:dyDescent="0.3">
      <c r="B29" s="232" t="s">
        <v>116</v>
      </c>
      <c r="C29" s="233"/>
      <c r="D29" s="233"/>
      <c r="E29" s="5"/>
      <c r="F29" s="5"/>
      <c r="G29" s="5"/>
      <c r="H29" s="5"/>
      <c r="I29" s="5"/>
      <c r="J29" s="31"/>
      <c r="K29" s="32"/>
      <c r="L29" s="5"/>
      <c r="M29" s="5"/>
      <c r="N29" s="43"/>
      <c r="O29" s="37"/>
      <c r="P29" s="37"/>
      <c r="Q29" s="44"/>
      <c r="R29" s="5"/>
      <c r="S29" s="5"/>
      <c r="T29" s="5"/>
      <c r="U29" s="5"/>
      <c r="V29" s="5"/>
      <c r="W29" s="5"/>
      <c r="X29" s="5"/>
      <c r="Y29" s="5"/>
      <c r="Z29" s="5"/>
      <c r="AA29" s="5"/>
      <c r="AB29" s="5"/>
      <c r="AC29" s="5"/>
      <c r="AD29" s="5"/>
      <c r="AE29" s="5"/>
      <c r="AF29" s="33"/>
      <c r="AG29" s="32"/>
      <c r="AH29" s="5"/>
      <c r="AI29" s="5"/>
      <c r="AJ29" s="5"/>
      <c r="AK29" s="5"/>
      <c r="AL29" s="34"/>
      <c r="AM29" s="5"/>
      <c r="AN29" s="34"/>
      <c r="AO29" s="5"/>
      <c r="AP29" s="34"/>
      <c r="AQ29" s="5"/>
      <c r="AR29" s="34"/>
      <c r="AS29" s="5"/>
      <c r="AT29" s="34"/>
      <c r="AU29" s="5"/>
      <c r="AV29" s="34"/>
      <c r="AW29" s="5"/>
      <c r="AX29" s="34"/>
      <c r="AY29" s="5"/>
      <c r="AZ29" s="34"/>
      <c r="BA29" s="34"/>
      <c r="BB29" s="5"/>
      <c r="BC29" s="5"/>
      <c r="BD29" s="5"/>
      <c r="BE29" s="5"/>
      <c r="BF29" s="5"/>
      <c r="BG29" s="5"/>
      <c r="BH29" s="5"/>
    </row>
    <row r="30" spans="2:60" x14ac:dyDescent="0.3">
      <c r="B30" s="38" t="s">
        <v>107</v>
      </c>
      <c r="C30" s="38" t="s">
        <v>108</v>
      </c>
      <c r="D30" s="169" t="s">
        <v>109</v>
      </c>
      <c r="E30" s="5"/>
      <c r="F30" s="5"/>
      <c r="G30" s="5"/>
      <c r="H30" s="5"/>
      <c r="I30" s="5"/>
      <c r="J30" s="31"/>
      <c r="K30" s="32"/>
      <c r="L30" s="5"/>
      <c r="M30" s="5"/>
      <c r="N30" s="43"/>
      <c r="O30" s="37"/>
      <c r="P30" s="37"/>
      <c r="Q30" s="44"/>
      <c r="R30" s="5"/>
      <c r="S30" s="5"/>
      <c r="T30" s="5"/>
      <c r="U30" s="5"/>
      <c r="V30" s="5"/>
      <c r="W30" s="5"/>
      <c r="X30" s="5"/>
      <c r="Y30" s="5"/>
      <c r="Z30" s="5"/>
      <c r="AA30" s="5"/>
      <c r="AB30" s="5"/>
      <c r="AC30" s="5"/>
      <c r="AD30" s="5"/>
      <c r="AE30" s="5"/>
      <c r="AF30" s="33"/>
      <c r="AG30" s="32"/>
      <c r="AH30" s="5"/>
      <c r="AI30" s="5"/>
      <c r="AJ30" s="5"/>
      <c r="AK30" s="5"/>
      <c r="AL30" s="34"/>
      <c r="AM30" s="5"/>
      <c r="AN30" s="34"/>
      <c r="AO30" s="5"/>
      <c r="AP30" s="34"/>
      <c r="AQ30" s="5"/>
      <c r="AR30" s="34"/>
      <c r="AS30" s="5"/>
      <c r="AT30" s="34"/>
      <c r="AU30" s="5"/>
      <c r="AV30" s="34"/>
      <c r="AW30" s="5"/>
      <c r="AX30" s="34"/>
      <c r="AY30" s="5"/>
      <c r="AZ30" s="34"/>
      <c r="BA30" s="34"/>
      <c r="BB30" s="5"/>
      <c r="BC30" s="5"/>
      <c r="BD30" s="5"/>
      <c r="BE30" s="5"/>
      <c r="BF30" s="5"/>
      <c r="BG30" s="5"/>
      <c r="BH30" s="5"/>
    </row>
    <row r="31" spans="2:60" ht="41.4" x14ac:dyDescent="0.3">
      <c r="B31" s="47" t="str">
        <f>+'[2]Atención al ciudadano'!B28</f>
        <v>Karolin Saldarriaga Angulo</v>
      </c>
      <c r="C31" s="42" t="s">
        <v>114</v>
      </c>
      <c r="D31" s="77" t="s">
        <v>117</v>
      </c>
    </row>
    <row r="32" spans="2:60" ht="14.4" x14ac:dyDescent="0.3">
      <c r="B32" s="2"/>
      <c r="C32" s="2"/>
      <c r="D32" s="5"/>
    </row>
    <row r="33" spans="2:4" ht="14.4" x14ac:dyDescent="0.3">
      <c r="B33" s="2"/>
      <c r="C33" s="2"/>
      <c r="D33" s="5"/>
    </row>
    <row r="34" spans="2:4" ht="14.4" x14ac:dyDescent="0.3">
      <c r="B34" s="232" t="s">
        <v>118</v>
      </c>
      <c r="C34" s="233"/>
      <c r="D34" s="233"/>
    </row>
    <row r="35" spans="2:4" ht="14.4" x14ac:dyDescent="0.3">
      <c r="B35" s="245" t="s">
        <v>119</v>
      </c>
      <c r="C35" s="233"/>
      <c r="D35" s="233"/>
    </row>
  </sheetData>
  <mergeCells count="191">
    <mergeCell ref="A1:B3"/>
    <mergeCell ref="C1:C2"/>
    <mergeCell ref="D1:I2"/>
    <mergeCell ref="J1:AZ1"/>
    <mergeCell ref="BA1:BB3"/>
    <mergeCell ref="BC1:BF3"/>
    <mergeCell ref="BG1:BJ1"/>
    <mergeCell ref="BG2:BJ3"/>
    <mergeCell ref="AK7:AL7"/>
    <mergeCell ref="AM7:AN7"/>
    <mergeCell ref="AS7:AT7"/>
    <mergeCell ref="AU7:AV7"/>
    <mergeCell ref="AW7:AX7"/>
    <mergeCell ref="E5:AI5"/>
    <mergeCell ref="BE6:BF8"/>
    <mergeCell ref="BG6:BG8"/>
    <mergeCell ref="BH6:BI8"/>
    <mergeCell ref="J6:K6"/>
    <mergeCell ref="L6:AE6"/>
    <mergeCell ref="AF6:AG6"/>
    <mergeCell ref="AH6:AI8"/>
    <mergeCell ref="AJ6:AJ8"/>
    <mergeCell ref="AK6:AX6"/>
    <mergeCell ref="E4:BJ4"/>
    <mergeCell ref="AJ5:BJ5"/>
    <mergeCell ref="J2:AZ2"/>
    <mergeCell ref="D3:I3"/>
    <mergeCell ref="J3:AZ3"/>
    <mergeCell ref="A4:D5"/>
    <mergeCell ref="LE5:LJ5"/>
    <mergeCell ref="A6:A8"/>
    <mergeCell ref="B6:B8"/>
    <mergeCell ref="C6:C8"/>
    <mergeCell ref="D6:D8"/>
    <mergeCell ref="E6:I6"/>
    <mergeCell ref="BK6:BK8"/>
    <mergeCell ref="BL6:BL8"/>
    <mergeCell ref="BM6:BM8"/>
    <mergeCell ref="AS8:AT8"/>
    <mergeCell ref="AU8:AV8"/>
    <mergeCell ref="AW8:AX8"/>
    <mergeCell ref="AO7:AP7"/>
    <mergeCell ref="AQ7:AR7"/>
    <mergeCell ref="BN6:BN8"/>
    <mergeCell ref="BO6:BO8"/>
    <mergeCell ref="J7:J8"/>
    <mergeCell ref="K7:K8"/>
    <mergeCell ref="AE7:AE8"/>
    <mergeCell ref="BA6:BB8"/>
    <mergeCell ref="BC6:BD8"/>
    <mergeCell ref="G11:G12"/>
    <mergeCell ref="H11:H12"/>
    <mergeCell ref="G9:G10"/>
    <mergeCell ref="H9:H10"/>
    <mergeCell ref="I9:I10"/>
    <mergeCell ref="AK8:AL8"/>
    <mergeCell ref="AM8:AN8"/>
    <mergeCell ref="AO8:AP8"/>
    <mergeCell ref="AQ8:AR8"/>
    <mergeCell ref="V9:V10"/>
    <mergeCell ref="W9:W10"/>
    <mergeCell ref="X9:X10"/>
    <mergeCell ref="M9:M10"/>
    <mergeCell ref="N9:N10"/>
    <mergeCell ref="O9:O10"/>
    <mergeCell ref="P9:P10"/>
    <mergeCell ref="Q9:Q10"/>
    <mergeCell ref="R9:R10"/>
    <mergeCell ref="I11:I12"/>
    <mergeCell ref="M11:M12"/>
    <mergeCell ref="N11:N12"/>
    <mergeCell ref="Q11:Q12"/>
    <mergeCell ref="C9:C10"/>
    <mergeCell ref="D9:D10"/>
    <mergeCell ref="E9:E10"/>
    <mergeCell ref="F9:F10"/>
    <mergeCell ref="AF7:AF8"/>
    <mergeCell ref="AG7:AG8"/>
    <mergeCell ref="AY6:AZ8"/>
    <mergeCell ref="A9:A10"/>
    <mergeCell ref="A11:A12"/>
    <mergeCell ref="C11:C12"/>
    <mergeCell ref="D11:D12"/>
    <mergeCell ref="E11:E12"/>
    <mergeCell ref="F11:F12"/>
    <mergeCell ref="J9:J10"/>
    <mergeCell ref="K9:K10"/>
    <mergeCell ref="L9:L10"/>
    <mergeCell ref="J11:J12"/>
    <mergeCell ref="K11:K12"/>
    <mergeCell ref="L11:L12"/>
    <mergeCell ref="V11:V12"/>
    <mergeCell ref="W11:W12"/>
    <mergeCell ref="Z11:Z12"/>
    <mergeCell ref="O11:O12"/>
    <mergeCell ref="P11:P12"/>
    <mergeCell ref="T11:T12"/>
    <mergeCell ref="S9:S10"/>
    <mergeCell ref="T9:T10"/>
    <mergeCell ref="U9:U10"/>
    <mergeCell ref="U11:U12"/>
    <mergeCell ref="M13:M14"/>
    <mergeCell ref="N13:N14"/>
    <mergeCell ref="BI9:BI10"/>
    <mergeCell ref="AE9:AE10"/>
    <mergeCell ref="AF9:AF10"/>
    <mergeCell ref="AG9:AG10"/>
    <mergeCell ref="AH9:AH10"/>
    <mergeCell ref="AI9:AI10"/>
    <mergeCell ref="BE9:BE10"/>
    <mergeCell ref="Y9:Y10"/>
    <mergeCell ref="Z9:Z10"/>
    <mergeCell ref="AA9:AA10"/>
    <mergeCell ref="AB9:AB10"/>
    <mergeCell ref="AC9:AC10"/>
    <mergeCell ref="AD9:AD10"/>
    <mergeCell ref="BF9:BF10"/>
    <mergeCell ref="BG9:BG10"/>
    <mergeCell ref="BH9:BH10"/>
    <mergeCell ref="BH11:BH12"/>
    <mergeCell ref="BI11:BI12"/>
    <mergeCell ref="C13:C14"/>
    <mergeCell ref="D13:D14"/>
    <mergeCell ref="E13:E14"/>
    <mergeCell ref="F13:F14"/>
    <mergeCell ref="G13:G14"/>
    <mergeCell ref="H13:H14"/>
    <mergeCell ref="AG11:AG12"/>
    <mergeCell ref="AH11:AH12"/>
    <mergeCell ref="AI11:AI12"/>
    <mergeCell ref="BE11:BE12"/>
    <mergeCell ref="BF11:BF12"/>
    <mergeCell ref="BG11:BG12"/>
    <mergeCell ref="AA11:AA12"/>
    <mergeCell ref="AB11:AB12"/>
    <mergeCell ref="AC11:AC12"/>
    <mergeCell ref="AD11:AD12"/>
    <mergeCell ref="AE11:AE12"/>
    <mergeCell ref="AF11:AF12"/>
    <mergeCell ref="X11:X12"/>
    <mergeCell ref="Y11:Y12"/>
    <mergeCell ref="R11:R12"/>
    <mergeCell ref="S11:S12"/>
    <mergeCell ref="B29:D29"/>
    <mergeCell ref="B34:D34"/>
    <mergeCell ref="B35:D35"/>
    <mergeCell ref="B19:D19"/>
    <mergeCell ref="B24:D24"/>
    <mergeCell ref="BH13:BH14"/>
    <mergeCell ref="BI13:BI14"/>
    <mergeCell ref="AE18:AE19"/>
    <mergeCell ref="BG18:BG19"/>
    <mergeCell ref="BH18:BH19"/>
    <mergeCell ref="AG13:AG14"/>
    <mergeCell ref="AH13:AH14"/>
    <mergeCell ref="AI13:AI14"/>
    <mergeCell ref="BE13:BE14"/>
    <mergeCell ref="BF13:BF14"/>
    <mergeCell ref="BG13:BG14"/>
    <mergeCell ref="AA13:AA14"/>
    <mergeCell ref="AB13:AB14"/>
    <mergeCell ref="AC13:AC14"/>
    <mergeCell ref="AD13:AD14"/>
    <mergeCell ref="AE13:AE14"/>
    <mergeCell ref="AF13:AF14"/>
    <mergeCell ref="U13:U14"/>
    <mergeCell ref="V13:V14"/>
    <mergeCell ref="BK11:BK12"/>
    <mergeCell ref="BL11:BL12"/>
    <mergeCell ref="BM11:BM12"/>
    <mergeCell ref="BN11:BN12"/>
    <mergeCell ref="BO11:BO12"/>
    <mergeCell ref="BK4:BO5"/>
    <mergeCell ref="A13:A14"/>
    <mergeCell ref="BJ6:BJ8"/>
    <mergeCell ref="AJ11:AJ12"/>
    <mergeCell ref="BJ11:BJ12"/>
    <mergeCell ref="W13:W14"/>
    <mergeCell ref="X13:X14"/>
    <mergeCell ref="Y13:Y14"/>
    <mergeCell ref="Z13:Z14"/>
    <mergeCell ref="O13:O14"/>
    <mergeCell ref="P13:P14"/>
    <mergeCell ref="Q13:Q14"/>
    <mergeCell ref="R13:R14"/>
    <mergeCell ref="S13:S14"/>
    <mergeCell ref="T13:T14"/>
    <mergeCell ref="I13:I14"/>
    <mergeCell ref="J13:J14"/>
    <mergeCell ref="K13:K14"/>
    <mergeCell ref="L13:L14"/>
  </mergeCells>
  <conditionalFormatting sqref="J9:J16">
    <cfRule type="cellIs" dxfId="564" priority="35" operator="equal">
      <formula>1</formula>
    </cfRule>
    <cfRule type="cellIs" dxfId="563" priority="31" operator="equal">
      <formula>5</formula>
    </cfRule>
    <cfRule type="cellIs" dxfId="562" priority="34" operator="equal">
      <formula>2</formula>
    </cfRule>
    <cfRule type="cellIs" dxfId="561" priority="32" operator="equal">
      <formula>4</formula>
    </cfRule>
    <cfRule type="cellIs" dxfId="560" priority="33" operator="equal">
      <formula>3</formula>
    </cfRule>
  </conditionalFormatting>
  <conditionalFormatting sqref="K9:K16">
    <cfRule type="cellIs" dxfId="559" priority="30" operator="equal">
      <formula>"IMPROBABLE"</formula>
    </cfRule>
    <cfRule type="cellIs" dxfId="558" priority="28" operator="equal">
      <formula>"POSIBLE"</formula>
    </cfRule>
    <cfRule type="cellIs" dxfId="557" priority="26" operator="equal">
      <formula>"CASI SIEMPRE"</formula>
    </cfRule>
    <cfRule type="cellIs" dxfId="556" priority="27" operator="equal">
      <formula>"PROBABLE"</formula>
    </cfRule>
    <cfRule type="cellIs" dxfId="555" priority="29" operator="equal">
      <formula>"RARA VEZ"</formula>
    </cfRule>
  </conditionalFormatting>
  <conditionalFormatting sqref="AE9:AF16">
    <cfRule type="cellIs" dxfId="554" priority="10" operator="greaterThanOrEqual">
      <formula>12</formula>
    </cfRule>
    <cfRule type="cellIs" dxfId="553" priority="11" operator="between">
      <formula>6</formula>
      <formula>11</formula>
    </cfRule>
    <cfRule type="cellIs" dxfId="552" priority="38" operator="between">
      <formula>1</formula>
      <formula>5</formula>
    </cfRule>
  </conditionalFormatting>
  <conditionalFormatting sqref="AF9 AF11 AF13 AF15:AF16">
    <cfRule type="cellIs" dxfId="551" priority="23" operator="equal">
      <formula>4</formula>
    </cfRule>
    <cfRule type="cellIs" dxfId="550" priority="24" operator="equal">
      <formula>5</formula>
    </cfRule>
    <cfRule type="cellIs" dxfId="549" priority="25" operator="equal">
      <formula>3</formula>
    </cfRule>
  </conditionalFormatting>
  <conditionalFormatting sqref="AG9:AG16">
    <cfRule type="cellIs" dxfId="548" priority="41" operator="equal">
      <formula>"MODERADO"</formula>
    </cfRule>
    <cfRule type="cellIs" dxfId="547" priority="40" operator="equal">
      <formula>"MAYOR"</formula>
    </cfRule>
    <cfRule type="cellIs" dxfId="546" priority="39" operator="equal">
      <formula>"CATASTRÓFICO"</formula>
    </cfRule>
  </conditionalFormatting>
  <conditionalFormatting sqref="AI9 BI9 AI11 BI11 AI13 BI13 BN13 AI15:AI16 BI15:BI16 BM15:BN16">
    <cfRule type="containsText" dxfId="545" priority="21" operator="containsText" text="EXTREMO">
      <formula>NOT(ISERROR(SEARCH(("EXTREMO"),(AI9))))</formula>
    </cfRule>
    <cfRule type="containsText" dxfId="544" priority="20" operator="containsText" text="MODERADO">
      <formula>NOT(ISERROR(SEARCH(("MODERADO"),(AI9))))</formula>
    </cfRule>
    <cfRule type="containsText" dxfId="543" priority="22" operator="containsText" text="ALTO">
      <formula>NOT(ISERROR(SEARCH(("ALTO"),(AI9))))</formula>
    </cfRule>
  </conditionalFormatting>
  <conditionalFormatting sqref="AL9:AL16 AN9:AN16 AP9:AP16 AR9:AR16 AT9:AT16 AX9:AX16">
    <cfRule type="cellIs" dxfId="542" priority="71" operator="equal">
      <formula>0</formula>
    </cfRule>
    <cfRule type="cellIs" dxfId="541" priority="69" operator="equal">
      <formula>""""""</formula>
    </cfRule>
    <cfRule type="cellIs" dxfId="540" priority="70" stopIfTrue="1" operator="equal">
      <formula>10</formula>
    </cfRule>
    <cfRule type="cellIs" dxfId="539" priority="72" stopIfTrue="1" operator="equal">
      <formula>15</formula>
    </cfRule>
  </conditionalFormatting>
  <conditionalFormatting sqref="AV9:AV16">
    <cfRule type="cellIs" dxfId="538" priority="42" operator="equal">
      <formula>""""""</formula>
    </cfRule>
    <cfRule type="cellIs" dxfId="537" priority="43" stopIfTrue="1" operator="equal">
      <formula>5</formula>
    </cfRule>
    <cfRule type="cellIs" dxfId="536" priority="44" operator="equal">
      <formula>0</formula>
    </cfRule>
    <cfRule type="cellIs" dxfId="535" priority="45" stopIfTrue="1" operator="equal">
      <formula>10</formula>
    </cfRule>
  </conditionalFormatting>
  <conditionalFormatting sqref="AY9:AY16 BB9:BB16">
    <cfRule type="cellIs" dxfId="534" priority="76" operator="equal">
      <formula>"DÉBIL"</formula>
    </cfRule>
    <cfRule type="cellIs" dxfId="533" priority="77" operator="equal">
      <formula>"MODERADO"</formula>
    </cfRule>
    <cfRule type="cellIs" dxfId="532" priority="78" operator="equal">
      <formula>"FUERTE"</formula>
    </cfRule>
  </conditionalFormatting>
  <conditionalFormatting sqref="AZ9:BA16">
    <cfRule type="cellIs" dxfId="531" priority="13" operator="greaterThanOrEqual">
      <formula>96</formula>
    </cfRule>
    <cfRule type="cellIs" dxfId="530" priority="15" operator="between">
      <formula>0</formula>
      <formula>85</formula>
    </cfRule>
    <cfRule type="cellIs" dxfId="529" priority="14" operator="between">
      <formula>86</formula>
      <formula>95</formula>
    </cfRule>
  </conditionalFormatting>
  <conditionalFormatting sqref="BC9">
    <cfRule type="cellIs" dxfId="528" priority="51" operator="equal">
      <formula>"MODERADO"</formula>
    </cfRule>
    <cfRule type="cellIs" dxfId="527" priority="52" operator="equal">
      <formula>"FUERTE"</formula>
    </cfRule>
    <cfRule type="cellIs" dxfId="526" priority="50" operator="equal">
      <formula>"DÉBIL"</formula>
    </cfRule>
  </conditionalFormatting>
  <conditionalFormatting sqref="BC9:BC16">
    <cfRule type="containsBlanks" dxfId="525" priority="16">
      <formula>LEN(TRIM(BC9))=0</formula>
    </cfRule>
    <cfRule type="containsText" dxfId="524" priority="19" operator="containsText" text="Debil">
      <formula>NOT(ISERROR(SEARCH(("Debil"),(BC9))))</formula>
    </cfRule>
    <cfRule type="containsText" dxfId="523" priority="18" operator="containsText" text="Moderado">
      <formula>NOT(ISERROR(SEARCH(("Moderado"),(BC9))))</formula>
    </cfRule>
    <cfRule type="containsText" dxfId="522" priority="17" operator="containsText" text="FUERTE">
      <formula>NOT(ISERROR(SEARCH(("FUERTE"),(BC9))))</formula>
    </cfRule>
  </conditionalFormatting>
  <conditionalFormatting sqref="BI9 AI9:AI13 BI11 BI13 BN13 AI15:AI16 BI15:BI16 BM15:BN16">
    <cfRule type="notContainsBlanks" dxfId="521" priority="79">
      <formula>LEN(TRIM(AI9))&gt;0</formula>
    </cfRule>
  </conditionalFormatting>
  <dataValidations count="11">
    <dataValidation type="list" allowBlank="1" showInputMessage="1" showErrorMessage="1" prompt="ERROR - NO ADMITE VALOR DIFERENTE AL DE LA LISTA DESPLEGABLE (X)" sqref="O9:AD9 M13:AD13 M11:AD11 M15:AD16" xr:uid="{3102FFB5-D8DA-4B22-AE81-77F7789F4A31}">
      <formula1>$LK$6</formula1>
    </dataValidation>
    <dataValidation type="list" allowBlank="1" showInputMessage="1" showErrorMessage="1" prompt="ADVERTENCIA - Si marca más de un valor para un mismo riesgo, se tomará por VERDADERO el IMPACTO MÁS ALTO" sqref="L9:N9 L13 L11 L15:L16" xr:uid="{B4F858EB-6E28-42ED-AEAB-83656F31C12D}">
      <formula1>$LK$6</formula1>
    </dataValidation>
    <dataValidation type="list" allowBlank="1" showInputMessage="1" showErrorMessage="1" prompt="ADVERTENCIA - Si marca más de una opción para el mismo riesgo, será tomad por cierta la PROBABILIDAD MÁS ALTA" sqref="E9:I9 E13:I13 E11:I11 E15:I16" xr:uid="{900036E9-8954-49EC-999C-398320D8726E}">
      <formula1>$LK$6</formula1>
    </dataValidation>
    <dataValidation type="list" allowBlank="1" showErrorMessage="1" sqref="AQ9:AQ16" xr:uid="{40519580-3D17-4E64-9E83-5433B15499F4}">
      <formula1>$LG$8:$LG$10</formula1>
    </dataValidation>
    <dataValidation type="list" allowBlank="1" showErrorMessage="1" sqref="AS9:AS16" xr:uid="{12EF2BAC-036E-41B3-8DA7-3AB4407FE1A3}">
      <formula1>$LH$8:$LH$9</formula1>
    </dataValidation>
    <dataValidation type="list" allowBlank="1" showErrorMessage="1" sqref="AK9:AK16" xr:uid="{9D137AAE-5B08-4414-81D9-B3B473021D3D}">
      <formula1>$LE$8:$LE$9</formula1>
    </dataValidation>
    <dataValidation type="list" allowBlank="1" showErrorMessage="1" sqref="AM9:AM16" xr:uid="{703F1FAB-301E-4704-A140-A8091E837E14}">
      <formula1>$LE$10:$LE$10</formula1>
    </dataValidation>
    <dataValidation type="list" allowBlank="1" showErrorMessage="1" sqref="AO9:AO16" xr:uid="{B3EEE202-7AB9-4FD8-B90F-CF971B168985}">
      <formula1>$LF$8:$LF$9</formula1>
    </dataValidation>
    <dataValidation type="list" allowBlank="1" showErrorMessage="1" sqref="AU9:AU16" xr:uid="{9914C6CD-7CFB-42CC-8456-DDE0F46C3928}">
      <formula1>$LJ$8:$LJ$10</formula1>
    </dataValidation>
    <dataValidation type="list" allowBlank="1" showErrorMessage="1" sqref="AW9:AW16" xr:uid="{CD2EB804-D8B4-4B41-813C-4B502DCFFCB6}">
      <formula1>$LI$8:$LI$9</formula1>
    </dataValidation>
    <dataValidation type="list" allowBlank="1" showErrorMessage="1" sqref="BA9:BA16" xr:uid="{CD2182A7-5332-43D6-8DB3-785A4653AEC3}">
      <formula1>$LC$6:$LC$9</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E2B40-14DC-464C-BF38-4CE54619BAD7}">
  <dimension ref="A1:LU22"/>
  <sheetViews>
    <sheetView topLeftCell="P1" workbookViewId="0">
      <selection activeCell="P3" sqref="P3:AZ3"/>
    </sheetView>
  </sheetViews>
  <sheetFormatPr baseColWidth="10" defaultColWidth="14" defaultRowHeight="26.4" customHeight="1" x14ac:dyDescent="0.3"/>
  <cols>
    <col min="1" max="1" width="3.88671875" customWidth="1"/>
    <col min="2" max="2" width="56.77734375" customWidth="1"/>
    <col min="3" max="3" width="34.5546875" customWidth="1"/>
    <col min="4" max="4" width="15" customWidth="1"/>
    <col min="5" max="9" width="6.109375" customWidth="1"/>
    <col min="10" max="10" width="6" customWidth="1"/>
    <col min="11" max="11" width="14.88671875" customWidth="1"/>
    <col min="12" max="18" width="8.33203125" customWidth="1"/>
    <col min="19" max="19" width="14.88671875" customWidth="1"/>
    <col min="20" max="30" width="8.44140625" customWidth="1"/>
    <col min="31" max="32" width="7.109375" customWidth="1"/>
    <col min="33" max="33" width="14.88671875" customWidth="1"/>
    <col min="34" max="34" width="7.33203125" customWidth="1"/>
    <col min="35" max="35" width="14.88671875" customWidth="1"/>
    <col min="36" max="36" width="62.109375" customWidth="1"/>
    <col min="37" max="37" width="10" hidden="1" customWidth="1"/>
    <col min="38" max="38" width="6.109375" hidden="1" customWidth="1"/>
    <col min="39" max="39" width="10" hidden="1" customWidth="1"/>
    <col min="40" max="40" width="4.6640625" hidden="1" customWidth="1"/>
    <col min="41" max="41" width="10" hidden="1" customWidth="1"/>
    <col min="42" max="42" width="5.109375" hidden="1" customWidth="1"/>
    <col min="43" max="43" width="10" hidden="1" customWidth="1"/>
    <col min="44" max="44" width="4.5546875" hidden="1" customWidth="1"/>
    <col min="45" max="45" width="10" hidden="1" customWidth="1"/>
    <col min="46" max="46" width="4.109375" hidden="1" customWidth="1"/>
    <col min="47" max="47" width="10.77734375" hidden="1" customWidth="1"/>
    <col min="48" max="48" width="5" hidden="1" customWidth="1"/>
    <col min="49" max="49" width="14.88671875" hidden="1" customWidth="1"/>
    <col min="50" max="50" width="5.5546875" hidden="1" customWidth="1"/>
    <col min="51" max="51" width="14.88671875" hidden="1" customWidth="1"/>
    <col min="52" max="52" width="6.33203125" hidden="1" customWidth="1"/>
    <col min="53" max="53" width="14.88671875" hidden="1" customWidth="1"/>
    <col min="54" max="55" width="14.88671875" customWidth="1"/>
    <col min="56" max="57" width="4.33203125" customWidth="1"/>
    <col min="58" max="58" width="26.44140625" customWidth="1"/>
    <col min="59" max="59" width="12.33203125" customWidth="1"/>
    <col min="60" max="60" width="3.77734375" style="2" hidden="1" customWidth="1"/>
    <col min="61" max="61" width="14.6640625" hidden="1" customWidth="1"/>
    <col min="62" max="62" width="18" customWidth="1"/>
    <col min="63" max="63" width="13.77734375" customWidth="1"/>
    <col min="64" max="64" width="14.109375" customWidth="1"/>
    <col min="65" max="65" width="15.109375" customWidth="1"/>
    <col min="66" max="66" width="20.6640625" customWidth="1"/>
    <col min="67" max="67" width="32.77734375" customWidth="1"/>
    <col min="68" max="272" width="10.5546875" customWidth="1"/>
    <col min="273" max="273" width="3.88671875" customWidth="1"/>
    <col min="274" max="274" width="16.21875" customWidth="1"/>
    <col min="275" max="275" width="44" customWidth="1"/>
    <col min="276" max="276" width="34.5546875" customWidth="1"/>
    <col min="277" max="277" width="15" customWidth="1"/>
    <col min="278" max="278" width="29.5546875" customWidth="1"/>
    <col min="279" max="280" width="9.5546875" customWidth="1"/>
    <col min="281" max="281" width="3.88671875" customWidth="1"/>
    <col min="282" max="282" width="13.44140625" customWidth="1"/>
    <col min="283" max="283" width="38.33203125" customWidth="1"/>
    <col min="284" max="285" width="12.88671875" customWidth="1"/>
    <col min="286" max="286" width="13.44140625" customWidth="1"/>
    <col min="287" max="287" width="12.109375" customWidth="1"/>
    <col min="288" max="288" width="13.88671875" customWidth="1"/>
    <col min="289" max="289" width="13.33203125" customWidth="1"/>
    <col min="290" max="290" width="12.109375" customWidth="1"/>
    <col min="291" max="291" width="13.44140625" customWidth="1"/>
    <col min="292" max="293" width="12.6640625" customWidth="1"/>
    <col min="294" max="294" width="14.88671875" customWidth="1"/>
    <col min="295" max="295" width="12.33203125" customWidth="1"/>
    <col min="296" max="296" width="3.77734375" customWidth="1"/>
    <col min="297" max="297" width="15.109375" customWidth="1"/>
    <col min="298" max="298" width="9.88671875" customWidth="1"/>
    <col min="299" max="299" width="52.21875" customWidth="1"/>
    <col min="300" max="300" width="31.77734375" customWidth="1"/>
    <col min="301" max="301" width="20.6640625" customWidth="1"/>
    <col min="302" max="333" width="10.5546875" customWidth="1"/>
  </cols>
  <sheetData>
    <row r="1" spans="1:333" ht="26.4" customHeight="1" x14ac:dyDescent="0.3">
      <c r="A1" s="298"/>
      <c r="B1" s="293"/>
      <c r="C1" s="299" t="s">
        <v>0</v>
      </c>
      <c r="D1" s="460" t="s">
        <v>122</v>
      </c>
      <c r="E1" s="461"/>
      <c r="F1" s="461"/>
      <c r="G1" s="461"/>
      <c r="H1" s="461"/>
      <c r="I1" s="461"/>
      <c r="J1" s="461"/>
      <c r="K1" s="461"/>
      <c r="L1" s="461"/>
      <c r="M1" s="461"/>
      <c r="N1" s="461"/>
      <c r="O1" s="462"/>
      <c r="P1" s="288" t="s">
        <v>2</v>
      </c>
      <c r="Q1" s="420"/>
      <c r="R1" s="420"/>
      <c r="S1" s="420"/>
      <c r="T1" s="420"/>
      <c r="U1" s="420"/>
      <c r="V1" s="420"/>
      <c r="W1" s="420"/>
      <c r="X1" s="420"/>
      <c r="Y1" s="420"/>
      <c r="Z1" s="420"/>
      <c r="AA1" s="420"/>
      <c r="AB1" s="420"/>
      <c r="AC1" s="420"/>
      <c r="AD1" s="420"/>
      <c r="AE1" s="420"/>
      <c r="AF1" s="420"/>
      <c r="AG1" s="420"/>
      <c r="AH1" s="420"/>
      <c r="AI1" s="420"/>
      <c r="AJ1" s="420"/>
      <c r="AK1" s="420"/>
      <c r="AL1" s="420"/>
      <c r="AM1" s="420"/>
      <c r="AN1" s="420"/>
      <c r="AO1" s="420"/>
      <c r="AP1" s="420"/>
      <c r="AQ1" s="420"/>
      <c r="AR1" s="420"/>
      <c r="AS1" s="420"/>
      <c r="AT1" s="420"/>
      <c r="AU1" s="420"/>
      <c r="AV1" s="420"/>
      <c r="AW1" s="420"/>
      <c r="AX1" s="420"/>
      <c r="AY1" s="420"/>
      <c r="AZ1" s="441"/>
      <c r="BA1" s="304" t="s">
        <v>3</v>
      </c>
      <c r="BB1" s="292"/>
      <c r="BC1" s="480" t="s">
        <v>123</v>
      </c>
      <c r="BD1" s="432"/>
      <c r="BE1" s="432"/>
      <c r="BF1" s="433"/>
      <c r="BG1" s="437" t="s">
        <v>124</v>
      </c>
      <c r="BH1" s="437"/>
      <c r="BI1" s="437"/>
      <c r="BJ1" s="437"/>
      <c r="BK1" s="165"/>
      <c r="BL1" s="165"/>
      <c r="BM1" s="165"/>
      <c r="BN1" s="160"/>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row>
    <row r="2" spans="1:333" ht="26.4" customHeight="1" x14ac:dyDescent="0.3">
      <c r="A2" s="272"/>
      <c r="B2" s="271"/>
      <c r="C2" s="243"/>
      <c r="D2" s="460"/>
      <c r="E2" s="461"/>
      <c r="F2" s="461"/>
      <c r="G2" s="461"/>
      <c r="H2" s="461"/>
      <c r="I2" s="461"/>
      <c r="J2" s="461"/>
      <c r="K2" s="461"/>
      <c r="L2" s="461"/>
      <c r="M2" s="461"/>
      <c r="N2" s="461"/>
      <c r="O2" s="462"/>
      <c r="P2" s="288" t="s">
        <v>414</v>
      </c>
      <c r="Q2" s="420"/>
      <c r="R2" s="420"/>
      <c r="S2" s="420"/>
      <c r="T2" s="420"/>
      <c r="U2" s="420"/>
      <c r="V2" s="420"/>
      <c r="W2" s="420"/>
      <c r="X2" s="420"/>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41"/>
      <c r="BA2" s="305"/>
      <c r="BB2" s="287"/>
      <c r="BC2" s="481"/>
      <c r="BD2" s="309"/>
      <c r="BE2" s="309"/>
      <c r="BF2" s="308"/>
      <c r="BG2" s="437" t="s">
        <v>6</v>
      </c>
      <c r="BH2" s="437"/>
      <c r="BI2" s="437"/>
      <c r="BJ2" s="437"/>
      <c r="BK2" s="164"/>
      <c r="BL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row>
    <row r="3" spans="1:333" ht="88.8" customHeight="1" thickBot="1" x14ac:dyDescent="0.35">
      <c r="A3" s="259"/>
      <c r="B3" s="273"/>
      <c r="C3" s="4" t="s">
        <v>7</v>
      </c>
      <c r="D3" s="463" t="s">
        <v>125</v>
      </c>
      <c r="E3" s="464"/>
      <c r="F3" s="464"/>
      <c r="G3" s="464"/>
      <c r="H3" s="464"/>
      <c r="I3" s="464"/>
      <c r="J3" s="464"/>
      <c r="K3" s="464"/>
      <c r="L3" s="464"/>
      <c r="M3" s="464"/>
      <c r="N3" s="464"/>
      <c r="O3" s="465"/>
      <c r="P3" s="294" t="s">
        <v>412</v>
      </c>
      <c r="Q3" s="370"/>
      <c r="R3" s="370"/>
      <c r="S3" s="370"/>
      <c r="T3" s="370"/>
      <c r="U3" s="370"/>
      <c r="V3" s="370"/>
      <c r="W3" s="370"/>
      <c r="X3" s="370"/>
      <c r="Y3" s="370"/>
      <c r="Z3" s="370"/>
      <c r="AA3" s="370"/>
      <c r="AB3" s="370"/>
      <c r="AC3" s="370"/>
      <c r="AD3" s="370"/>
      <c r="AE3" s="370"/>
      <c r="AF3" s="370"/>
      <c r="AG3" s="370"/>
      <c r="AH3" s="370"/>
      <c r="AI3" s="370"/>
      <c r="AJ3" s="370"/>
      <c r="AK3" s="370"/>
      <c r="AL3" s="370"/>
      <c r="AM3" s="370"/>
      <c r="AN3" s="370"/>
      <c r="AO3" s="370"/>
      <c r="AP3" s="370"/>
      <c r="AQ3" s="370"/>
      <c r="AR3" s="370"/>
      <c r="AS3" s="370"/>
      <c r="AT3" s="370"/>
      <c r="AU3" s="370"/>
      <c r="AV3" s="370"/>
      <c r="AW3" s="370"/>
      <c r="AX3" s="370"/>
      <c r="AY3" s="370"/>
      <c r="AZ3" s="442"/>
      <c r="BA3" s="305"/>
      <c r="BB3" s="305"/>
      <c r="BC3" s="482"/>
      <c r="BD3" s="435"/>
      <c r="BE3" s="435"/>
      <c r="BF3" s="436"/>
      <c r="BG3" s="437"/>
      <c r="BH3" s="437"/>
      <c r="BI3" s="437"/>
      <c r="BJ3" s="437"/>
      <c r="BK3" s="166"/>
      <c r="BL3" s="166"/>
      <c r="BM3" s="167"/>
      <c r="BN3" s="168"/>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row>
    <row r="4" spans="1:333" ht="26.4" customHeight="1" x14ac:dyDescent="0.3">
      <c r="A4" s="297" t="s">
        <v>10</v>
      </c>
      <c r="B4" s="292"/>
      <c r="C4" s="292"/>
      <c r="D4" s="292"/>
      <c r="E4" s="475" t="s">
        <v>11</v>
      </c>
      <c r="F4" s="476"/>
      <c r="G4" s="476"/>
      <c r="H4" s="476"/>
      <c r="I4" s="476"/>
      <c r="J4" s="476"/>
      <c r="K4" s="476"/>
      <c r="L4" s="476"/>
      <c r="M4" s="476"/>
      <c r="N4" s="476"/>
      <c r="O4" s="476"/>
      <c r="P4" s="476"/>
      <c r="Q4" s="476"/>
      <c r="R4" s="476"/>
      <c r="S4" s="476"/>
      <c r="T4" s="476"/>
      <c r="U4" s="476"/>
      <c r="V4" s="476"/>
      <c r="W4" s="476"/>
      <c r="X4" s="476"/>
      <c r="Y4" s="476"/>
      <c r="Z4" s="476"/>
      <c r="AA4" s="476"/>
      <c r="AB4" s="476"/>
      <c r="AC4" s="476"/>
      <c r="AD4" s="476"/>
      <c r="AE4" s="476"/>
      <c r="AF4" s="476"/>
      <c r="AG4" s="476"/>
      <c r="AH4" s="476"/>
      <c r="AI4" s="476"/>
      <c r="AJ4" s="476"/>
      <c r="AK4" s="476"/>
      <c r="AL4" s="476"/>
      <c r="AM4" s="476"/>
      <c r="AN4" s="476"/>
      <c r="AO4" s="476"/>
      <c r="AP4" s="476"/>
      <c r="AQ4" s="476"/>
      <c r="AR4" s="476"/>
      <c r="AS4" s="476"/>
      <c r="AT4" s="476"/>
      <c r="AU4" s="476"/>
      <c r="AV4" s="476"/>
      <c r="AW4" s="476"/>
      <c r="AX4" s="476"/>
      <c r="AY4" s="476"/>
      <c r="AZ4" s="476"/>
      <c r="BA4" s="476"/>
      <c r="BB4" s="476"/>
      <c r="BC4" s="476"/>
      <c r="BD4" s="476"/>
      <c r="BE4" s="476"/>
      <c r="BF4" s="476"/>
      <c r="BG4" s="264"/>
      <c r="BH4" s="264"/>
      <c r="BI4" s="264"/>
      <c r="BJ4" s="477"/>
      <c r="BK4" s="264" t="s">
        <v>113</v>
      </c>
      <c r="BL4" s="264"/>
      <c r="BM4" s="264"/>
      <c r="BN4" s="264"/>
      <c r="BO4" s="264"/>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row>
    <row r="5" spans="1:333" ht="26.4" customHeight="1" thickBot="1" x14ac:dyDescent="0.35">
      <c r="A5" s="259"/>
      <c r="B5" s="305"/>
      <c r="C5" s="305"/>
      <c r="D5" s="266"/>
      <c r="E5" s="483" t="s">
        <v>13</v>
      </c>
      <c r="F5" s="484"/>
      <c r="G5" s="484"/>
      <c r="H5" s="484"/>
      <c r="I5" s="484"/>
      <c r="J5" s="484"/>
      <c r="K5" s="484"/>
      <c r="L5" s="484"/>
      <c r="M5" s="484"/>
      <c r="N5" s="484"/>
      <c r="O5" s="484"/>
      <c r="P5" s="484"/>
      <c r="Q5" s="484"/>
      <c r="R5" s="484"/>
      <c r="S5" s="484"/>
      <c r="T5" s="484"/>
      <c r="U5" s="484"/>
      <c r="V5" s="484"/>
      <c r="W5" s="484"/>
      <c r="X5" s="484"/>
      <c r="Y5" s="484"/>
      <c r="Z5" s="484"/>
      <c r="AA5" s="484"/>
      <c r="AB5" s="484"/>
      <c r="AC5" s="484"/>
      <c r="AD5" s="484"/>
      <c r="AE5" s="484"/>
      <c r="AF5" s="484"/>
      <c r="AG5" s="484"/>
      <c r="AH5" s="484"/>
      <c r="AI5" s="485"/>
      <c r="AJ5" s="472" t="s">
        <v>14</v>
      </c>
      <c r="AK5" s="473"/>
      <c r="AL5" s="473"/>
      <c r="AM5" s="473"/>
      <c r="AN5" s="473"/>
      <c r="AO5" s="473"/>
      <c r="AP5" s="473"/>
      <c r="AQ5" s="473"/>
      <c r="AR5" s="473"/>
      <c r="AS5" s="473"/>
      <c r="AT5" s="473"/>
      <c r="AU5" s="473"/>
      <c r="AV5" s="473"/>
      <c r="AW5" s="473"/>
      <c r="AX5" s="473"/>
      <c r="AY5" s="473"/>
      <c r="AZ5" s="473"/>
      <c r="BA5" s="473"/>
      <c r="BB5" s="473"/>
      <c r="BC5" s="473"/>
      <c r="BD5" s="473"/>
      <c r="BE5" s="473"/>
      <c r="BF5" s="473"/>
      <c r="BG5" s="473"/>
      <c r="BH5" s="473"/>
      <c r="BI5" s="473"/>
      <c r="BJ5" s="474"/>
      <c r="BK5" s="343"/>
      <c r="BL5" s="343"/>
      <c r="BM5" s="343"/>
      <c r="BN5" s="343"/>
      <c r="BO5" s="343"/>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t="s">
        <v>15</v>
      </c>
      <c r="LM5" s="2"/>
      <c r="LN5" s="286" t="s">
        <v>16</v>
      </c>
      <c r="LO5" s="287"/>
      <c r="LP5" s="287"/>
      <c r="LQ5" s="287"/>
      <c r="LR5" s="287"/>
      <c r="LS5" s="287"/>
      <c r="LT5" s="6" t="s">
        <v>17</v>
      </c>
      <c r="LU5" s="6" t="s">
        <v>18</v>
      </c>
    </row>
    <row r="6" spans="1:333" ht="26.4" customHeight="1" x14ac:dyDescent="0.3">
      <c r="A6" s="351" t="s">
        <v>19</v>
      </c>
      <c r="B6" s="478" t="s">
        <v>20</v>
      </c>
      <c r="C6" s="478" t="s">
        <v>21</v>
      </c>
      <c r="D6" s="352" t="s">
        <v>22</v>
      </c>
      <c r="E6" s="278" t="s">
        <v>24</v>
      </c>
      <c r="F6" s="266"/>
      <c r="G6" s="266"/>
      <c r="H6" s="266"/>
      <c r="I6" s="273"/>
      <c r="J6" s="278" t="s">
        <v>25</v>
      </c>
      <c r="K6" s="273"/>
      <c r="L6" s="278" t="s">
        <v>26</v>
      </c>
      <c r="M6" s="266"/>
      <c r="N6" s="266"/>
      <c r="O6" s="266"/>
      <c r="P6" s="266"/>
      <c r="Q6" s="266"/>
      <c r="R6" s="266"/>
      <c r="S6" s="266"/>
      <c r="T6" s="266"/>
      <c r="U6" s="266"/>
      <c r="V6" s="266"/>
      <c r="W6" s="266"/>
      <c r="X6" s="266"/>
      <c r="Y6" s="266"/>
      <c r="Z6" s="266"/>
      <c r="AA6" s="266"/>
      <c r="AB6" s="266"/>
      <c r="AC6" s="266"/>
      <c r="AD6" s="266"/>
      <c r="AE6" s="273"/>
      <c r="AF6" s="278" t="s">
        <v>25</v>
      </c>
      <c r="AG6" s="273"/>
      <c r="AH6" s="270" t="s">
        <v>27</v>
      </c>
      <c r="AI6" s="271"/>
      <c r="AJ6" s="224" t="s">
        <v>28</v>
      </c>
      <c r="AK6" s="274" t="s">
        <v>29</v>
      </c>
      <c r="AL6" s="266"/>
      <c r="AM6" s="266"/>
      <c r="AN6" s="266"/>
      <c r="AO6" s="266"/>
      <c r="AP6" s="266"/>
      <c r="AQ6" s="266"/>
      <c r="AR6" s="266"/>
      <c r="AS6" s="266"/>
      <c r="AT6" s="266"/>
      <c r="AU6" s="266"/>
      <c r="AV6" s="266"/>
      <c r="AW6" s="266"/>
      <c r="AX6" s="273"/>
      <c r="AY6" s="275" t="s">
        <v>30</v>
      </c>
      <c r="AZ6" s="271"/>
      <c r="BA6" s="276" t="s">
        <v>31</v>
      </c>
      <c r="BB6" s="271"/>
      <c r="BC6" s="276" t="s">
        <v>32</v>
      </c>
      <c r="BD6" s="271"/>
      <c r="BE6" s="276" t="s">
        <v>24</v>
      </c>
      <c r="BF6" s="277"/>
      <c r="BG6" s="224" t="s">
        <v>26</v>
      </c>
      <c r="BH6" s="270" t="s">
        <v>33</v>
      </c>
      <c r="BI6" s="305"/>
      <c r="BJ6" s="471" t="s">
        <v>139</v>
      </c>
      <c r="BK6" s="443" t="s">
        <v>34</v>
      </c>
      <c r="BL6" s="443" t="s">
        <v>35</v>
      </c>
      <c r="BM6" s="443" t="s">
        <v>36</v>
      </c>
      <c r="BN6" s="443" t="s">
        <v>37</v>
      </c>
      <c r="BO6" s="443" t="s">
        <v>38</v>
      </c>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6" t="s">
        <v>39</v>
      </c>
      <c r="LM6" s="2"/>
      <c r="LN6" s="2" t="s">
        <v>40</v>
      </c>
      <c r="LO6" s="2" t="s">
        <v>41</v>
      </c>
      <c r="LP6" s="2" t="s">
        <v>42</v>
      </c>
      <c r="LQ6" s="2" t="s">
        <v>43</v>
      </c>
      <c r="LR6" s="2" t="s">
        <v>44</v>
      </c>
      <c r="LS6" s="2" t="s">
        <v>45</v>
      </c>
      <c r="LT6" s="6" t="s">
        <v>46</v>
      </c>
      <c r="LU6" s="2"/>
    </row>
    <row r="7" spans="1:333" ht="26.4" customHeight="1" x14ac:dyDescent="0.3">
      <c r="A7" s="272"/>
      <c r="B7" s="479"/>
      <c r="C7" s="479"/>
      <c r="D7" s="271"/>
      <c r="E7" s="7">
        <v>1</v>
      </c>
      <c r="F7" s="7">
        <v>2</v>
      </c>
      <c r="G7" s="7">
        <v>3</v>
      </c>
      <c r="H7" s="7">
        <v>4</v>
      </c>
      <c r="I7" s="7">
        <v>5</v>
      </c>
      <c r="J7" s="267" t="s">
        <v>47</v>
      </c>
      <c r="K7" s="268" t="s">
        <v>48</v>
      </c>
      <c r="L7" s="8">
        <v>1</v>
      </c>
      <c r="M7" s="8">
        <v>2</v>
      </c>
      <c r="N7" s="8">
        <v>3</v>
      </c>
      <c r="O7" s="8">
        <v>4</v>
      </c>
      <c r="P7" s="8">
        <v>5</v>
      </c>
      <c r="Q7" s="8">
        <v>6</v>
      </c>
      <c r="R7" s="8">
        <v>7</v>
      </c>
      <c r="S7" s="8">
        <v>8</v>
      </c>
      <c r="T7" s="8">
        <v>9</v>
      </c>
      <c r="U7" s="8">
        <v>10</v>
      </c>
      <c r="V7" s="8">
        <v>11</v>
      </c>
      <c r="W7" s="8">
        <v>12</v>
      </c>
      <c r="X7" s="8">
        <v>13</v>
      </c>
      <c r="Y7" s="8">
        <v>14</v>
      </c>
      <c r="Z7" s="8">
        <v>15</v>
      </c>
      <c r="AA7" s="8">
        <v>16</v>
      </c>
      <c r="AB7" s="8">
        <v>17</v>
      </c>
      <c r="AC7" s="8">
        <v>18</v>
      </c>
      <c r="AD7" s="8">
        <v>19</v>
      </c>
      <c r="AE7" s="423" t="s">
        <v>49</v>
      </c>
      <c r="AF7" s="267" t="s">
        <v>47</v>
      </c>
      <c r="AG7" s="268" t="s">
        <v>48</v>
      </c>
      <c r="AH7" s="272"/>
      <c r="AI7" s="271"/>
      <c r="AJ7" s="225"/>
      <c r="AK7" s="262" t="s">
        <v>50</v>
      </c>
      <c r="AL7" s="234"/>
      <c r="AM7" s="262" t="s">
        <v>51</v>
      </c>
      <c r="AN7" s="234"/>
      <c r="AO7" s="262" t="s">
        <v>53</v>
      </c>
      <c r="AP7" s="234"/>
      <c r="AQ7" s="262" t="s">
        <v>54</v>
      </c>
      <c r="AR7" s="234"/>
      <c r="AS7" s="262" t="s">
        <v>55</v>
      </c>
      <c r="AT7" s="234"/>
      <c r="AU7" s="262" t="s">
        <v>56</v>
      </c>
      <c r="AV7" s="234"/>
      <c r="AW7" s="262" t="s">
        <v>131</v>
      </c>
      <c r="AX7" s="234"/>
      <c r="AY7" s="272"/>
      <c r="AZ7" s="271"/>
      <c r="BA7" s="272"/>
      <c r="BB7" s="271"/>
      <c r="BC7" s="272"/>
      <c r="BD7" s="271"/>
      <c r="BE7" s="276"/>
      <c r="BF7" s="277"/>
      <c r="BG7" s="225"/>
      <c r="BH7" s="272"/>
      <c r="BI7" s="305"/>
      <c r="BJ7" s="429"/>
      <c r="BK7" s="429"/>
      <c r="BL7" s="429"/>
      <c r="BM7" s="429"/>
      <c r="BN7" s="429"/>
      <c r="BO7" s="429"/>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6"/>
      <c r="LM7" s="2"/>
      <c r="LN7" s="2"/>
      <c r="LO7" s="2"/>
      <c r="LP7" s="2"/>
      <c r="LQ7" s="2"/>
      <c r="LR7" s="2"/>
      <c r="LS7" s="2"/>
      <c r="LT7" s="6"/>
      <c r="LU7" s="2"/>
    </row>
    <row r="8" spans="1:333" ht="26.4" customHeight="1" x14ac:dyDescent="0.3">
      <c r="A8" s="272"/>
      <c r="B8" s="479"/>
      <c r="C8" s="479"/>
      <c r="D8" s="273"/>
      <c r="E8" s="9" t="s">
        <v>57</v>
      </c>
      <c r="F8" s="9" t="s">
        <v>58</v>
      </c>
      <c r="G8" s="9" t="s">
        <v>59</v>
      </c>
      <c r="H8" s="9" t="s">
        <v>60</v>
      </c>
      <c r="I8" s="9" t="s">
        <v>61</v>
      </c>
      <c r="J8" s="243"/>
      <c r="K8" s="243"/>
      <c r="L8" s="9" t="s">
        <v>62</v>
      </c>
      <c r="M8" s="10" t="s">
        <v>63</v>
      </c>
      <c r="N8" s="9" t="s">
        <v>132</v>
      </c>
      <c r="O8" s="9" t="s">
        <v>65</v>
      </c>
      <c r="P8" s="9" t="s">
        <v>133</v>
      </c>
      <c r="Q8" s="9" t="s">
        <v>67</v>
      </c>
      <c r="R8" s="9" t="s">
        <v>68</v>
      </c>
      <c r="S8" s="9" t="s">
        <v>69</v>
      </c>
      <c r="T8" s="9" t="s">
        <v>70</v>
      </c>
      <c r="U8" s="9" t="s">
        <v>134</v>
      </c>
      <c r="V8" s="9" t="s">
        <v>72</v>
      </c>
      <c r="W8" s="9" t="s">
        <v>73</v>
      </c>
      <c r="X8" s="9" t="s">
        <v>74</v>
      </c>
      <c r="Y8" s="9" t="s">
        <v>75</v>
      </c>
      <c r="Z8" s="9" t="s">
        <v>76</v>
      </c>
      <c r="AA8" s="9" t="s">
        <v>77</v>
      </c>
      <c r="AB8" s="9" t="s">
        <v>78</v>
      </c>
      <c r="AC8" s="9" t="s">
        <v>79</v>
      </c>
      <c r="AD8" s="9" t="s">
        <v>80</v>
      </c>
      <c r="AE8" s="243"/>
      <c r="AF8" s="243"/>
      <c r="AG8" s="243"/>
      <c r="AH8" s="259"/>
      <c r="AI8" s="273"/>
      <c r="AJ8" s="225"/>
      <c r="AK8" s="263" t="s">
        <v>40</v>
      </c>
      <c r="AL8" s="234"/>
      <c r="AM8" s="263" t="s">
        <v>81</v>
      </c>
      <c r="AN8" s="234"/>
      <c r="AO8" s="263" t="s">
        <v>41</v>
      </c>
      <c r="AP8" s="234"/>
      <c r="AQ8" s="263" t="s">
        <v>82</v>
      </c>
      <c r="AR8" s="234"/>
      <c r="AS8" s="263" t="s">
        <v>83</v>
      </c>
      <c r="AT8" s="234"/>
      <c r="AU8" s="263" t="s">
        <v>84</v>
      </c>
      <c r="AV8" s="234"/>
      <c r="AW8" s="263" t="s">
        <v>135</v>
      </c>
      <c r="AX8" s="234"/>
      <c r="AY8" s="259"/>
      <c r="AZ8" s="273"/>
      <c r="BA8" s="259"/>
      <c r="BB8" s="273"/>
      <c r="BC8" s="272"/>
      <c r="BD8" s="271"/>
      <c r="BE8" s="278"/>
      <c r="BF8" s="279"/>
      <c r="BG8" s="243"/>
      <c r="BH8" s="259"/>
      <c r="BI8" s="266"/>
      <c r="BJ8" s="429"/>
      <c r="BK8" s="429"/>
      <c r="BL8" s="429"/>
      <c r="BM8" s="429"/>
      <c r="BN8" s="429"/>
      <c r="BO8" s="429"/>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6" t="s">
        <v>86</v>
      </c>
      <c r="LM8" s="11"/>
      <c r="LN8" s="2" t="s">
        <v>87</v>
      </c>
      <c r="LO8" s="11" t="s">
        <v>88</v>
      </c>
      <c r="LP8" s="11" t="s">
        <v>89</v>
      </c>
      <c r="LQ8" s="11" t="s">
        <v>90</v>
      </c>
      <c r="LR8" s="11" t="s">
        <v>91</v>
      </c>
      <c r="LS8" s="11" t="s">
        <v>92</v>
      </c>
      <c r="LT8" s="11"/>
      <c r="LU8" s="11"/>
    </row>
    <row r="9" spans="1:333" s="2" customFormat="1" ht="53.4" customHeight="1" x14ac:dyDescent="0.3">
      <c r="A9" s="417">
        <v>1</v>
      </c>
      <c r="B9" s="70" t="s">
        <v>311</v>
      </c>
      <c r="C9" s="337" t="s">
        <v>313</v>
      </c>
      <c r="D9" s="469" t="s">
        <v>136</v>
      </c>
      <c r="E9" s="242"/>
      <c r="F9" s="242" t="s">
        <v>46</v>
      </c>
      <c r="G9" s="242"/>
      <c r="H9" s="242"/>
      <c r="I9" s="242"/>
      <c r="J9" s="242">
        <f>IF(I9="X",5,IF(H9="X",4,IF(G9="X",3,IF(F9="X",2,IF(E9="X",1,0)))))</f>
        <v>2</v>
      </c>
      <c r="K9" s="448" t="str">
        <f>IF(J9=1,"RARA VEZ",IF(J9=2,"IMPROBABLE",IF(J9=3,"POSIBLE",IF(J9=4,"PROBABLE",IF(J9=5,"CASI SIEMPRE",FALSE)))))</f>
        <v>IMPROBABLE</v>
      </c>
      <c r="L9" s="242" t="s">
        <v>46</v>
      </c>
      <c r="M9" s="242" t="s">
        <v>46</v>
      </c>
      <c r="N9" s="242"/>
      <c r="O9" s="242"/>
      <c r="P9" s="242" t="s">
        <v>46</v>
      </c>
      <c r="Q9" s="242"/>
      <c r="R9" s="242" t="s">
        <v>46</v>
      </c>
      <c r="S9" s="242"/>
      <c r="T9" s="242" t="s">
        <v>46</v>
      </c>
      <c r="U9" s="242" t="s">
        <v>46</v>
      </c>
      <c r="V9" s="242" t="s">
        <v>46</v>
      </c>
      <c r="W9" s="242" t="s">
        <v>46</v>
      </c>
      <c r="X9" s="242" t="s">
        <v>46</v>
      </c>
      <c r="Y9" s="242" t="s">
        <v>46</v>
      </c>
      <c r="Z9" s="242"/>
      <c r="AA9" s="242"/>
      <c r="AB9" s="242"/>
      <c r="AC9" s="242"/>
      <c r="AD9" s="242"/>
      <c r="AE9" s="466">
        <f>COUNTIF(L9:AD9,"X")</f>
        <v>10</v>
      </c>
      <c r="AF9" s="466" t="str">
        <f>IF(AE9=0,"",(IF(AE9&gt;=12,"5",IF(AE9&gt;=6,"4",IF(AE9&lt;=5,"3","")))))</f>
        <v>4</v>
      </c>
      <c r="AG9" s="448" t="str">
        <f>IF(AF9=0,"",(IF(AF9="5","CATASTRÓFICO",IF(AF9="3","MODERADO",IF(AF9="4","MAYOR","")))))</f>
        <v>MAYOR</v>
      </c>
      <c r="AH9" s="249">
        <f>+(AF9*J9)</f>
        <v>8</v>
      </c>
      <c r="AI9" s="450" t="str">
        <f>IF(AH9=0,"",IF(AH9="MAYOR","EXTREMO",IF(AG9="CASI SIEMPRE","EXTREMO",IF(AG9="CATASTRÓFICO","EXTREMO",IF(AH9="12M","EXTREMO",IF(AH9=4,"ALTO",IF(AH9=8,"ALTO",IF(AH9=9,"ALTO",IF(AH9=6,"MODERADO",IF(AH9=3,"MODERADO",IF(AH9=12,IF(AG9="MODERADO","ALTO","EXTREMO"),"EXTREMO")))))))))))</f>
        <v>ALTO</v>
      </c>
      <c r="AJ9" s="456" t="s">
        <v>314</v>
      </c>
      <c r="AK9" s="61" t="s">
        <v>87</v>
      </c>
      <c r="AL9" s="67">
        <f>IF(ISBLANK(AK9),"",IF(AK9="Asignado",15,"0"))</f>
        <v>15</v>
      </c>
      <c r="AM9" s="20" t="s">
        <v>94</v>
      </c>
      <c r="AN9" s="67">
        <f>IF(ISBLANK(AM9),"",IF(AM9="Adecuado",15,"0"))</f>
        <v>15</v>
      </c>
      <c r="AO9" s="20" t="s">
        <v>88</v>
      </c>
      <c r="AP9" s="67">
        <f>IF(ISBLANK(AO9),"",IF(AO9="Oportuna",15,"0"))</f>
        <v>15</v>
      </c>
      <c r="AQ9" s="20" t="s">
        <v>89</v>
      </c>
      <c r="AR9" s="67">
        <f>IF(ISBLANK(AQ9),"",IF(AQ9="Prevenir",15,IF(AQ9="Detectar",10,"0")))</f>
        <v>15</v>
      </c>
      <c r="AS9" s="20" t="s">
        <v>90</v>
      </c>
      <c r="AT9" s="67">
        <f>IF(ISBLANK(AS9),"",IF(AS9="Confiable",15,"0"))</f>
        <v>15</v>
      </c>
      <c r="AU9" s="20" t="s">
        <v>92</v>
      </c>
      <c r="AV9" s="67">
        <f>IF(ISBLANK(AU9),"",IF(AU9="Completa",10,IF(AU9="Incompleta",5,"0")))</f>
        <v>10</v>
      </c>
      <c r="AW9" s="20" t="s">
        <v>91</v>
      </c>
      <c r="AX9" s="67">
        <f>IF(ISBLANK(AW9),"",IF(AW9="Se Investigan y Resuelven Oportunamente",15,"0"))</f>
        <v>15</v>
      </c>
      <c r="AY9" s="23" t="str">
        <f>IF(AZ9&lt;86,"Débil",(IF(AZ9&gt;=96,"Fuerte","Moderado")))</f>
        <v>Fuerte</v>
      </c>
      <c r="AZ9" s="23">
        <f>SUM(AX9,AV9,AT9,AR9,AP9,AN9,AL9)</f>
        <v>100</v>
      </c>
      <c r="BA9" s="23" t="s">
        <v>39</v>
      </c>
      <c r="BB9" s="23" t="str">
        <f>IF(ISBLANK(BA9),"",(IF(BA9="El control
no se ejecuta por parte del
responsable","Débil",(IF(BA9="El control se ejecuta de manera consistente por parte del responsable","Fuerte","Moderado")))))</f>
        <v>Fuerte</v>
      </c>
      <c r="BC9" s="24" t="str">
        <f>IF(AY9="","",(IF(BB9="Débil","Débil",IF(BB9="Moderado","Moderado",IF(AY9="Débil","Débil","Fuerte")))))</f>
        <v>Fuerte</v>
      </c>
      <c r="BD9" s="24">
        <f>IF(BC9="","",(IF(BC9="Fuerte",2,IF(BC9="Moderado",1,0))))</f>
        <v>2</v>
      </c>
      <c r="BE9" s="246">
        <f>IF(BF9="CASI SIEMPRE",5,IF(BF9="PROBABLE",4,IF(BF9="POSIBLE",3,IF(BF9="IMPROBABLE",2,IF(BF9="RARA VEZ",1,0)))))</f>
        <v>1</v>
      </c>
      <c r="BF9" s="448" t="str" cm="1">
        <f t="array" ref="BF9">IF(BD9=2,IF(K9="CASI SIEMPRE","POSIBLE",IF(K9="PROBABLE","IMPROBABLE","RARA VEZ")),IF(BD9=1,IF(K9="CASI SEGURO","PROBABLE",IF(K9="PROBABLE","POSIBLE",IF(K9="POSIBLE","IMPROBABLE","RARA VEZ"))),IF(BD9:BD10=0,K9,0)))</f>
        <v>RARA VEZ</v>
      </c>
      <c r="BG9" s="448" t="str">
        <f>AG9</f>
        <v>MAYOR</v>
      </c>
      <c r="BH9" s="452">
        <f>AVERAGE(BD9:BD10)</f>
        <v>2</v>
      </c>
      <c r="BI9" s="240" t="str">
        <f>IF(BH9=0,"",IF(BF9="CASI SIEMPRE","EXTREMO",IF(BG9="CATASTRÓFICO","EXTREMO",IF(BH9="12M","EXTREMO",IF(BH9="12A","ALTO",IF(BH9=4,"ALTO",IF(BH9=8,"ALTO",IF(BH9=9,"ALTO",IF(BH9=6,"MODERADO",IF(BH9=3,"MODERADO","EXTREMO"))))))))))</f>
        <v>EXTREMO</v>
      </c>
      <c r="BJ9" s="454" t="s">
        <v>315</v>
      </c>
      <c r="BK9" s="444">
        <v>0</v>
      </c>
      <c r="BL9" s="444">
        <v>0</v>
      </c>
      <c r="BM9" s="444">
        <v>0</v>
      </c>
      <c r="BN9" s="446"/>
      <c r="BO9" s="440"/>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t="s">
        <v>95</v>
      </c>
      <c r="LM9" s="6"/>
      <c r="LN9" s="11" t="s">
        <v>96</v>
      </c>
      <c r="LO9" s="6" t="s">
        <v>97</v>
      </c>
      <c r="LP9" s="6" t="s">
        <v>98</v>
      </c>
      <c r="LQ9" s="6" t="s">
        <v>99</v>
      </c>
      <c r="LR9" s="6" t="s">
        <v>100</v>
      </c>
      <c r="LS9" s="6" t="s">
        <v>101</v>
      </c>
      <c r="LT9" s="6"/>
      <c r="LU9" s="6"/>
    </row>
    <row r="10" spans="1:333" s="2" customFormat="1" ht="94.8" customHeight="1" x14ac:dyDescent="0.3">
      <c r="A10" s="467"/>
      <c r="B10" s="71" t="s">
        <v>312</v>
      </c>
      <c r="C10" s="468"/>
      <c r="D10" s="470"/>
      <c r="E10" s="449"/>
      <c r="F10" s="449"/>
      <c r="G10" s="449"/>
      <c r="H10" s="449"/>
      <c r="I10" s="449"/>
      <c r="J10" s="449"/>
      <c r="K10" s="449"/>
      <c r="L10" s="255"/>
      <c r="M10" s="255"/>
      <c r="N10" s="255"/>
      <c r="O10" s="255"/>
      <c r="P10" s="255"/>
      <c r="Q10" s="255"/>
      <c r="R10" s="255"/>
      <c r="S10" s="255"/>
      <c r="T10" s="255"/>
      <c r="U10" s="255"/>
      <c r="V10" s="255"/>
      <c r="W10" s="255"/>
      <c r="X10" s="255"/>
      <c r="Y10" s="255"/>
      <c r="Z10" s="255"/>
      <c r="AA10" s="255"/>
      <c r="AB10" s="255"/>
      <c r="AC10" s="255"/>
      <c r="AD10" s="255"/>
      <c r="AE10" s="449"/>
      <c r="AF10" s="449"/>
      <c r="AG10" s="449"/>
      <c r="AH10" s="449"/>
      <c r="AI10" s="451"/>
      <c r="AJ10" s="457"/>
      <c r="AK10" s="61" t="s">
        <v>87</v>
      </c>
      <c r="AL10" s="67">
        <f>IF(ISBLANK(AK10),"",IF(AK10="Asignado",15,"0"))</f>
        <v>15</v>
      </c>
      <c r="AM10" s="20" t="s">
        <v>94</v>
      </c>
      <c r="AN10" s="67">
        <f>IF(ISBLANK(AM10),"",IF(AM10="Adecuado",15,"0"))</f>
        <v>15</v>
      </c>
      <c r="AO10" s="20" t="s">
        <v>88</v>
      </c>
      <c r="AP10" s="67">
        <f>IF(ISBLANK(AO10),"",IF(AO10="Oportuna",15,"0"))</f>
        <v>15</v>
      </c>
      <c r="AQ10" s="20" t="s">
        <v>89</v>
      </c>
      <c r="AR10" s="67">
        <f>IF(ISBLANK(AQ10),"",IF(AQ10="Prevenir",15,IF(AQ10="Detectar",10,"0")))</f>
        <v>15</v>
      </c>
      <c r="AS10" s="20" t="s">
        <v>90</v>
      </c>
      <c r="AT10" s="67">
        <f>IF(ISBLANK(AS10),"",IF(AS10="Confiable",15,"0"))</f>
        <v>15</v>
      </c>
      <c r="AU10" s="20" t="s">
        <v>92</v>
      </c>
      <c r="AV10" s="67">
        <f>IF(ISBLANK(AU10),"",IF(AU10="Completa",10,IF(AU10="Incompleta",5,"0")))</f>
        <v>10</v>
      </c>
      <c r="AW10" s="20" t="s">
        <v>91</v>
      </c>
      <c r="AX10" s="67">
        <f>IF(ISBLANK(AW10),"",IF(AW10="Se Investigan y Resuelven Oportunamente",15,"0"))</f>
        <v>15</v>
      </c>
      <c r="AY10" s="23" t="str">
        <f>IF(AZ10&lt;86,"Débil",(IF(AZ10&gt;=96,"Fuerte","Moderado")))</f>
        <v>Fuerte</v>
      </c>
      <c r="AZ10" s="23">
        <f>SUM(AX10,AV10,AT10,AR10,AP10,AN10,AL10)</f>
        <v>100</v>
      </c>
      <c r="BA10" s="23" t="s">
        <v>39</v>
      </c>
      <c r="BB10" s="23" t="str">
        <f>IF(ISBLANK(BA10),"",(IF(BA10="El control
no se ejecuta por parte del
responsable","Débil",(IF(BA10="El control se ejecuta de manera consistente por parte del responsable","Fuerte","Moderado")))))</f>
        <v>Fuerte</v>
      </c>
      <c r="BC10" s="24" t="str">
        <f>IF(AY10="","",(IF(BB10="Débil","Débil",IF(BB10="Moderado","Moderado",IF(AY10="Débil","Débil","Fuerte")))))</f>
        <v>Fuerte</v>
      </c>
      <c r="BD10" s="24">
        <f>IF(BC10="","",(IF(BC10="Fuerte",2,IF(BC10="Moderado",1,0))))</f>
        <v>2</v>
      </c>
      <c r="BE10" s="247"/>
      <c r="BF10" s="449"/>
      <c r="BG10" s="449"/>
      <c r="BH10" s="453"/>
      <c r="BI10" s="451"/>
      <c r="BJ10" s="455"/>
      <c r="BK10" s="445"/>
      <c r="BL10" s="445"/>
      <c r="BM10" s="445"/>
      <c r="BN10" s="447"/>
      <c r="BO10" s="440"/>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t="s">
        <v>94</v>
      </c>
      <c r="LO10" s="6"/>
      <c r="LP10" s="6" t="s">
        <v>102</v>
      </c>
      <c r="LQ10" s="6"/>
      <c r="LR10" s="6"/>
      <c r="LS10" s="6" t="s">
        <v>103</v>
      </c>
      <c r="LT10" s="6"/>
      <c r="LU10" s="6"/>
    </row>
    <row r="11" spans="1:333" ht="26.4" customHeight="1" x14ac:dyDescent="0.3">
      <c r="A11" s="5"/>
      <c r="B11" s="2"/>
      <c r="C11" s="2"/>
      <c r="D11" s="5"/>
      <c r="E11" s="5"/>
      <c r="F11" s="5"/>
      <c r="G11" s="5"/>
      <c r="H11" s="5"/>
      <c r="I11" s="5"/>
      <c r="J11" s="31"/>
      <c r="K11" s="32"/>
      <c r="L11" s="5"/>
      <c r="M11" s="5"/>
      <c r="N11" s="5"/>
      <c r="O11" s="5"/>
      <c r="P11" s="5"/>
      <c r="Q11" s="5"/>
      <c r="R11" s="5"/>
      <c r="S11" s="5"/>
      <c r="T11" s="5"/>
      <c r="U11" s="5"/>
      <c r="V11" s="5"/>
      <c r="W11" s="5"/>
      <c r="X11" s="5"/>
      <c r="Y11" s="5"/>
      <c r="Z11" s="5"/>
      <c r="AA11" s="5"/>
      <c r="AB11" s="5"/>
      <c r="AC11" s="5"/>
      <c r="AD11" s="5"/>
      <c r="AE11" s="5"/>
      <c r="AF11" s="33"/>
      <c r="AG11" s="32"/>
      <c r="AH11" s="5"/>
      <c r="AI11" s="5"/>
      <c r="AJ11" s="5"/>
      <c r="AK11" s="5"/>
      <c r="AL11" s="34"/>
      <c r="AM11" s="5"/>
      <c r="AN11" s="34"/>
      <c r="AO11" s="5"/>
      <c r="AP11" s="34"/>
      <c r="AQ11" s="5"/>
      <c r="AR11" s="34"/>
      <c r="AS11" s="5"/>
      <c r="AT11" s="34"/>
      <c r="AU11" s="5"/>
      <c r="AV11" s="34"/>
      <c r="AW11" s="5"/>
      <c r="AX11" s="34"/>
      <c r="AY11" s="5"/>
      <c r="AZ11" s="34"/>
      <c r="BA11" s="34"/>
      <c r="BB11" s="5"/>
      <c r="BC11" s="5"/>
      <c r="BD11" s="5"/>
      <c r="BE11" s="5"/>
      <c r="BF11" s="5"/>
      <c r="BG11" s="5"/>
      <c r="BI11" s="5"/>
      <c r="BJ11" s="2"/>
      <c r="BK11" s="5"/>
      <c r="BL11" s="5"/>
      <c r="BM11" s="5"/>
      <c r="BN11" s="5"/>
    </row>
    <row r="12" spans="1:333" ht="26.4" customHeight="1" x14ac:dyDescent="0.3">
      <c r="A12" s="5"/>
      <c r="B12" s="232" t="s">
        <v>106</v>
      </c>
      <c r="C12" s="233"/>
      <c r="D12" s="292"/>
      <c r="E12" s="5"/>
      <c r="F12" s="5"/>
      <c r="G12" s="5"/>
      <c r="H12" s="5"/>
      <c r="I12" s="5"/>
      <c r="J12" s="31"/>
      <c r="K12" s="32"/>
      <c r="L12" s="5"/>
      <c r="M12" s="5"/>
      <c r="N12" s="5"/>
      <c r="O12" s="5"/>
      <c r="P12" s="5"/>
      <c r="Q12" s="5"/>
      <c r="R12" s="5"/>
      <c r="S12" s="5"/>
      <c r="T12" s="5"/>
      <c r="U12" s="5"/>
      <c r="V12" s="5"/>
      <c r="W12" s="5"/>
      <c r="X12" s="5"/>
      <c r="Y12" s="5"/>
      <c r="Z12" s="5"/>
      <c r="AA12" s="5"/>
      <c r="AB12" s="5"/>
      <c r="AC12" s="5"/>
      <c r="AD12" s="5"/>
      <c r="AE12" s="5"/>
      <c r="AF12" s="33"/>
      <c r="AG12" s="32"/>
      <c r="AH12" s="5"/>
      <c r="AI12" s="5"/>
      <c r="AJ12" s="5"/>
      <c r="AK12" s="5"/>
      <c r="AL12" s="34"/>
      <c r="AM12" s="5"/>
      <c r="AN12" s="34"/>
      <c r="AO12" s="5"/>
      <c r="AP12" s="34"/>
      <c r="AQ12" s="5"/>
      <c r="AR12" s="34"/>
      <c r="AS12" s="5"/>
      <c r="AT12" s="34"/>
      <c r="AU12" s="5"/>
      <c r="AV12" s="34"/>
      <c r="AW12" s="5"/>
      <c r="AX12" s="34"/>
      <c r="AY12" s="5"/>
      <c r="AZ12" s="34"/>
      <c r="BA12" s="34"/>
      <c r="BB12" s="5"/>
      <c r="BC12" s="5"/>
      <c r="BD12" s="5"/>
      <c r="BE12" s="5"/>
      <c r="BF12" s="5"/>
      <c r="BG12" s="5"/>
      <c r="BI12" s="5"/>
      <c r="BJ12" s="5"/>
      <c r="BL12" s="2"/>
      <c r="BM12" s="5"/>
      <c r="BN12" s="5"/>
    </row>
    <row r="13" spans="1:333" ht="26.4" customHeight="1" x14ac:dyDescent="0.3">
      <c r="A13" s="5"/>
      <c r="B13" s="38" t="s">
        <v>107</v>
      </c>
      <c r="C13" s="36" t="s">
        <v>108</v>
      </c>
      <c r="D13" s="76" t="s">
        <v>109</v>
      </c>
      <c r="E13" s="5"/>
      <c r="F13" s="5"/>
      <c r="G13" s="5"/>
      <c r="H13" s="5"/>
      <c r="I13" s="5"/>
      <c r="J13" s="31"/>
      <c r="K13" s="32"/>
      <c r="L13" s="5"/>
      <c r="M13" s="5"/>
      <c r="N13" s="5"/>
      <c r="O13" s="5"/>
      <c r="P13" s="5"/>
      <c r="Q13" s="5"/>
      <c r="R13" s="5"/>
      <c r="S13" s="5"/>
      <c r="T13" s="5"/>
      <c r="U13" s="5"/>
      <c r="V13" s="5"/>
      <c r="W13" s="5"/>
      <c r="X13" s="5"/>
      <c r="Y13" s="5"/>
      <c r="Z13" s="5"/>
      <c r="AA13" s="5"/>
      <c r="AB13" s="5"/>
      <c r="AC13" s="5"/>
      <c r="AD13" s="5"/>
      <c r="AE13" s="5"/>
      <c r="AF13" s="33"/>
      <c r="AG13" s="32"/>
      <c r="AH13" s="5"/>
      <c r="AI13" s="5"/>
      <c r="AJ13" s="5"/>
      <c r="AK13" s="5"/>
      <c r="AL13" s="34"/>
      <c r="AM13" s="5"/>
      <c r="AN13" s="34"/>
      <c r="AO13" s="5"/>
      <c r="AP13" s="34"/>
      <c r="AQ13" s="5"/>
      <c r="AR13" s="34"/>
      <c r="AS13" s="5"/>
      <c r="AT13" s="34"/>
      <c r="AU13" s="5"/>
      <c r="AV13" s="34"/>
      <c r="AW13" s="5"/>
      <c r="AX13" s="34"/>
      <c r="AY13" s="5"/>
      <c r="AZ13" s="34"/>
      <c r="BA13" s="34"/>
      <c r="BB13" s="5"/>
      <c r="BC13" s="5"/>
      <c r="BD13" s="5"/>
      <c r="BE13" s="5"/>
      <c r="BF13" s="5"/>
      <c r="BG13" s="5"/>
      <c r="BI13" s="5"/>
      <c r="BJ13" s="5"/>
      <c r="BK13" s="2"/>
      <c r="BL13" s="2"/>
      <c r="BM13" s="5"/>
      <c r="BN13" s="5"/>
    </row>
    <row r="14" spans="1:333" ht="26.4" customHeight="1" x14ac:dyDescent="0.3">
      <c r="A14" s="5"/>
      <c r="B14" s="40" t="str">
        <f>+'[2]Talento Humano'!B24</f>
        <v xml:space="preserve">Maria Helena Mulet Barrios </v>
      </c>
      <c r="C14" s="42" t="str">
        <f>+'[2]Talento Humano'!C24</f>
        <v>División Administrativa</v>
      </c>
      <c r="D14" s="77" t="s">
        <v>137</v>
      </c>
      <c r="E14" s="5"/>
      <c r="F14" s="5"/>
      <c r="G14" s="5"/>
      <c r="H14" s="5"/>
      <c r="I14" s="5"/>
      <c r="J14" s="31"/>
      <c r="K14" s="32"/>
      <c r="L14" s="5"/>
      <c r="M14" s="5"/>
      <c r="N14" s="5"/>
      <c r="O14" s="5"/>
      <c r="P14" s="5"/>
      <c r="Q14" s="5"/>
      <c r="R14" s="5"/>
      <c r="S14" s="5"/>
      <c r="T14" s="5"/>
      <c r="U14" s="5"/>
      <c r="V14" s="5"/>
      <c r="W14" s="5"/>
      <c r="X14" s="5"/>
      <c r="Y14" s="5"/>
      <c r="Z14" s="5"/>
      <c r="AA14" s="5"/>
      <c r="AB14" s="5"/>
      <c r="AC14" s="5"/>
      <c r="AD14" s="5"/>
      <c r="AE14" s="5"/>
      <c r="AF14" s="33"/>
      <c r="AG14" s="32"/>
      <c r="AH14" s="5"/>
      <c r="AI14" s="5"/>
      <c r="AJ14" s="5"/>
      <c r="AK14" s="5"/>
      <c r="AL14" s="34"/>
      <c r="AM14" s="5"/>
      <c r="AN14" s="34"/>
      <c r="AO14" s="5"/>
      <c r="AP14" s="34"/>
      <c r="AQ14" s="5"/>
      <c r="AR14" s="34"/>
      <c r="AS14" s="5"/>
      <c r="AT14" s="34"/>
      <c r="AU14" s="5"/>
      <c r="AV14" s="34"/>
      <c r="AW14" s="5"/>
      <c r="AX14" s="34"/>
      <c r="AY14" s="5"/>
      <c r="AZ14" s="34"/>
      <c r="BA14" s="34"/>
      <c r="BB14" s="5"/>
      <c r="BC14" s="5"/>
      <c r="BD14" s="5"/>
      <c r="BE14" s="5"/>
      <c r="BF14" s="5"/>
      <c r="BG14" s="5"/>
      <c r="BI14" s="5"/>
      <c r="BJ14" s="5"/>
      <c r="BK14" s="2"/>
      <c r="BL14" s="2"/>
      <c r="BM14" s="5"/>
      <c r="BN14" s="5"/>
    </row>
    <row r="15" spans="1:333" ht="26.4" customHeight="1" x14ac:dyDescent="0.3">
      <c r="A15" s="5"/>
      <c r="B15" s="232" t="s">
        <v>113</v>
      </c>
      <c r="C15" s="233"/>
      <c r="D15" s="292"/>
      <c r="E15" s="5"/>
      <c r="F15" s="5"/>
      <c r="G15" s="5"/>
      <c r="H15" s="5"/>
      <c r="I15" s="5"/>
      <c r="J15" s="31"/>
      <c r="K15" s="32"/>
      <c r="L15" s="5"/>
      <c r="M15" s="5"/>
      <c r="N15" s="5"/>
      <c r="O15" s="5"/>
      <c r="P15" s="5"/>
      <c r="Q15" s="5"/>
      <c r="R15" s="5"/>
      <c r="S15" s="5"/>
      <c r="T15" s="5"/>
      <c r="U15" s="5"/>
      <c r="V15" s="5"/>
      <c r="W15" s="5"/>
      <c r="X15" s="5"/>
      <c r="Y15" s="5"/>
      <c r="Z15" s="5"/>
      <c r="AA15" s="5"/>
      <c r="AB15" s="5"/>
      <c r="AC15" s="5"/>
      <c r="AD15" s="5"/>
      <c r="AE15" s="5"/>
      <c r="AF15" s="33"/>
      <c r="AG15" s="32"/>
      <c r="AH15" s="5"/>
      <c r="AI15" s="5"/>
      <c r="AJ15" s="5"/>
      <c r="AK15" s="5"/>
      <c r="AL15" s="34"/>
      <c r="AM15" s="5"/>
      <c r="AN15" s="34"/>
      <c r="AO15" s="5"/>
      <c r="AP15" s="34"/>
      <c r="AQ15" s="5"/>
      <c r="AR15" s="34"/>
      <c r="AS15" s="5"/>
      <c r="AT15" s="34"/>
      <c r="AU15" s="5"/>
      <c r="AV15" s="34"/>
      <c r="AW15" s="5"/>
      <c r="AX15" s="34"/>
      <c r="AY15" s="5"/>
      <c r="AZ15" s="34"/>
      <c r="BA15" s="34"/>
      <c r="BB15" s="5"/>
      <c r="BC15" s="5"/>
      <c r="BD15" s="5"/>
      <c r="BE15" s="5"/>
      <c r="BF15" s="5"/>
      <c r="BG15" s="5"/>
      <c r="BI15" s="5"/>
      <c r="BJ15" s="5"/>
      <c r="BK15" s="2"/>
      <c r="BL15" s="2"/>
      <c r="BM15" s="5"/>
      <c r="BN15" s="5"/>
    </row>
    <row r="16" spans="1:333" ht="26.4" customHeight="1" x14ac:dyDescent="0.3">
      <c r="A16" s="5"/>
      <c r="B16" s="38" t="s">
        <v>107</v>
      </c>
      <c r="C16" s="36" t="s">
        <v>108</v>
      </c>
      <c r="D16" s="76" t="s">
        <v>109</v>
      </c>
      <c r="E16" s="5"/>
      <c r="F16" s="5"/>
      <c r="G16" s="5"/>
      <c r="H16" s="5"/>
      <c r="I16" s="5"/>
      <c r="J16" s="31"/>
      <c r="K16" s="32"/>
      <c r="L16" s="5"/>
      <c r="M16" s="5"/>
      <c r="N16" s="5"/>
      <c r="O16" s="5"/>
      <c r="P16" s="5"/>
      <c r="Q16" s="5"/>
      <c r="R16" s="5"/>
      <c r="S16" s="5"/>
      <c r="T16" s="5"/>
      <c r="U16" s="5"/>
      <c r="V16" s="5"/>
      <c r="W16" s="5"/>
      <c r="X16" s="5"/>
      <c r="Y16" s="5"/>
      <c r="Z16" s="5"/>
      <c r="AA16" s="5"/>
      <c r="AB16" s="5"/>
      <c r="AC16" s="5"/>
      <c r="AD16" s="5"/>
      <c r="AE16" s="5"/>
      <c r="AF16" s="33"/>
      <c r="AG16" s="32"/>
      <c r="AH16" s="5"/>
      <c r="AI16" s="5"/>
      <c r="AJ16" s="5"/>
      <c r="AK16" s="5"/>
      <c r="AL16" s="34"/>
      <c r="AM16" s="5"/>
      <c r="AN16" s="34"/>
      <c r="AO16" s="5"/>
      <c r="AP16" s="34"/>
      <c r="AQ16" s="5"/>
      <c r="AR16" s="34"/>
      <c r="AS16" s="5"/>
      <c r="AT16" s="34"/>
      <c r="AU16" s="5"/>
      <c r="AV16" s="34"/>
      <c r="AW16" s="5"/>
      <c r="AX16" s="34"/>
      <c r="AY16" s="5"/>
      <c r="AZ16" s="34"/>
      <c r="BA16" s="34"/>
      <c r="BB16" s="5"/>
      <c r="BC16" s="5"/>
      <c r="BD16" s="5"/>
      <c r="BE16" s="5"/>
      <c r="BF16" s="5"/>
      <c r="BG16" s="5"/>
      <c r="BI16" s="5"/>
      <c r="BJ16" s="5"/>
      <c r="BK16" s="2"/>
      <c r="BL16" s="2"/>
      <c r="BM16" s="5"/>
      <c r="BN16" s="5"/>
    </row>
    <row r="17" spans="2:4" ht="26.4" customHeight="1" x14ac:dyDescent="0.3">
      <c r="B17" s="40" t="str">
        <f>+'[2]Talento Humano'!B28</f>
        <v>Diana Espinosa Calderòn</v>
      </c>
      <c r="C17" s="42" t="s">
        <v>114</v>
      </c>
      <c r="D17" s="77" t="s">
        <v>138</v>
      </c>
    </row>
    <row r="18" spans="2:4" ht="26.4" customHeight="1" x14ac:dyDescent="0.3">
      <c r="B18" s="232" t="s">
        <v>116</v>
      </c>
      <c r="C18" s="233"/>
      <c r="D18" s="292"/>
    </row>
    <row r="19" spans="2:4" ht="26.4" customHeight="1" x14ac:dyDescent="0.3">
      <c r="B19" s="38" t="s">
        <v>107</v>
      </c>
      <c r="C19" s="36" t="s">
        <v>108</v>
      </c>
      <c r="D19" s="76" t="s">
        <v>109</v>
      </c>
    </row>
    <row r="20" spans="2:4" ht="26.4" customHeight="1" x14ac:dyDescent="0.3">
      <c r="B20" s="47" t="str">
        <f>+'[2]Talento Humano'!B33</f>
        <v>Karolin Saldarriaga Angulo</v>
      </c>
      <c r="C20" s="42" t="s">
        <v>114</v>
      </c>
      <c r="D20" s="77" t="s">
        <v>117</v>
      </c>
    </row>
    <row r="21" spans="2:4" ht="26.4" customHeight="1" x14ac:dyDescent="0.3">
      <c r="B21" s="458" t="s">
        <v>118</v>
      </c>
      <c r="C21" s="429"/>
      <c r="D21" s="429"/>
    </row>
    <row r="22" spans="2:4" ht="26.4" customHeight="1" x14ac:dyDescent="0.3">
      <c r="B22" s="459" t="s">
        <v>119</v>
      </c>
      <c r="C22" s="429"/>
      <c r="D22" s="429"/>
    </row>
  </sheetData>
  <mergeCells count="110">
    <mergeCell ref="BG1:BJ1"/>
    <mergeCell ref="BG2:BJ3"/>
    <mergeCell ref="A6:A8"/>
    <mergeCell ref="B6:B8"/>
    <mergeCell ref="C6:C8"/>
    <mergeCell ref="D6:D8"/>
    <mergeCell ref="A4:D5"/>
    <mergeCell ref="A1:B3"/>
    <mergeCell ref="C1:C2"/>
    <mergeCell ref="BA1:BB3"/>
    <mergeCell ref="BC1:BF3"/>
    <mergeCell ref="E6:I6"/>
    <mergeCell ref="J6:K6"/>
    <mergeCell ref="L6:AE6"/>
    <mergeCell ref="AF6:AG6"/>
    <mergeCell ref="AH6:AI8"/>
    <mergeCell ref="AJ6:AJ8"/>
    <mergeCell ref="E5:AI5"/>
    <mergeCell ref="J7:J8"/>
    <mergeCell ref="K7:K8"/>
    <mergeCell ref="AE7:AE8"/>
    <mergeCell ref="AF7:AF8"/>
    <mergeCell ref="AS8:AT8"/>
    <mergeCell ref="AU8:AV8"/>
    <mergeCell ref="LN5:LS5"/>
    <mergeCell ref="BN6:BN8"/>
    <mergeCell ref="BO6:BO8"/>
    <mergeCell ref="AK6:AX6"/>
    <mergeCell ref="AY6:AZ8"/>
    <mergeCell ref="BA6:BB8"/>
    <mergeCell ref="BC6:BD8"/>
    <mergeCell ref="BE6:BF8"/>
    <mergeCell ref="BG6:BG8"/>
    <mergeCell ref="AK7:AL7"/>
    <mergeCell ref="AM7:AN7"/>
    <mergeCell ref="AO7:AP7"/>
    <mergeCell ref="AQ7:AR7"/>
    <mergeCell ref="AJ5:BJ5"/>
    <mergeCell ref="BK4:BO5"/>
    <mergeCell ref="E4:BJ4"/>
    <mergeCell ref="BM6:BM8"/>
    <mergeCell ref="AS7:AT7"/>
    <mergeCell ref="AU7:AV7"/>
    <mergeCell ref="AW7:AX7"/>
    <mergeCell ref="AK8:AL8"/>
    <mergeCell ref="AM8:AN8"/>
    <mergeCell ref="AO8:AP8"/>
    <mergeCell ref="AQ8:AR8"/>
    <mergeCell ref="A9:A10"/>
    <mergeCell ref="C9:C10"/>
    <mergeCell ref="D9:D10"/>
    <mergeCell ref="E9:E10"/>
    <mergeCell ref="F9:F10"/>
    <mergeCell ref="AG7:AG8"/>
    <mergeCell ref="BH6:BI8"/>
    <mergeCell ref="BJ6:BJ8"/>
    <mergeCell ref="G9:G10"/>
    <mergeCell ref="H9:H10"/>
    <mergeCell ref="I9:I10"/>
    <mergeCell ref="J9:J10"/>
    <mergeCell ref="K9:K10"/>
    <mergeCell ref="L9:L10"/>
    <mergeCell ref="B18:D18"/>
    <mergeCell ref="B21:D21"/>
    <mergeCell ref="B22:D22"/>
    <mergeCell ref="B12:D12"/>
    <mergeCell ref="B15:D15"/>
    <mergeCell ref="D1:O2"/>
    <mergeCell ref="D3:O3"/>
    <mergeCell ref="AE9:AE10"/>
    <mergeCell ref="AF9:AF10"/>
    <mergeCell ref="Y9:Y10"/>
    <mergeCell ref="Z9:Z10"/>
    <mergeCell ref="AA9:AA10"/>
    <mergeCell ref="AB9:AB10"/>
    <mergeCell ref="AC9:AC10"/>
    <mergeCell ref="AD9:AD10"/>
    <mergeCell ref="S9:S10"/>
    <mergeCell ref="T9:T10"/>
    <mergeCell ref="U9:U10"/>
    <mergeCell ref="V9:V10"/>
    <mergeCell ref="W9:W10"/>
    <mergeCell ref="X9:X10"/>
    <mergeCell ref="M9:M10"/>
    <mergeCell ref="N9:N10"/>
    <mergeCell ref="O9:O10"/>
    <mergeCell ref="BO9:BO10"/>
    <mergeCell ref="P1:AZ1"/>
    <mergeCell ref="P2:AZ2"/>
    <mergeCell ref="P3:AZ3"/>
    <mergeCell ref="BL6:BL8"/>
    <mergeCell ref="BK9:BK10"/>
    <mergeCell ref="BL9:BL10"/>
    <mergeCell ref="BM9:BM10"/>
    <mergeCell ref="BN9:BN10"/>
    <mergeCell ref="BF9:BF10"/>
    <mergeCell ref="BG9:BG10"/>
    <mergeCell ref="AG9:AG10"/>
    <mergeCell ref="AH9:AH10"/>
    <mergeCell ref="AI9:AI10"/>
    <mergeCell ref="BK6:BK8"/>
    <mergeCell ref="P9:P10"/>
    <mergeCell ref="Q9:Q10"/>
    <mergeCell ref="R9:R10"/>
    <mergeCell ref="BH9:BH10"/>
    <mergeCell ref="BI9:BI10"/>
    <mergeCell ref="BJ9:BJ10"/>
    <mergeCell ref="BE9:BE10"/>
    <mergeCell ref="AJ9:AJ10"/>
    <mergeCell ref="AW8:AX8"/>
  </mergeCells>
  <conditionalFormatting sqref="K9">
    <cfRule type="cellIs" dxfId="520" priority="48" operator="equal">
      <formula>"RARA VEZ"</formula>
    </cfRule>
    <cfRule type="cellIs" dxfId="519" priority="49" operator="equal">
      <formula>"IMPROBABLE"</formula>
    </cfRule>
    <cfRule type="cellIs" dxfId="518" priority="45" operator="equal">
      <formula>"CASI SIEMPRE"</formula>
    </cfRule>
    <cfRule type="cellIs" dxfId="517" priority="46" operator="equal">
      <formula>"PROBABLE"</formula>
    </cfRule>
    <cfRule type="cellIs" dxfId="516" priority="47" operator="equal">
      <formula>"POSIBLE"</formula>
    </cfRule>
  </conditionalFormatting>
  <conditionalFormatting sqref="AE9:AF9">
    <cfRule type="cellIs" dxfId="515" priority="58" operator="between">
      <formula>1</formula>
      <formula>5</formula>
    </cfRule>
    <cfRule type="cellIs" dxfId="514" priority="57" operator="between">
      <formula>6</formula>
      <formula>11</formula>
    </cfRule>
    <cfRule type="cellIs" dxfId="513" priority="56" operator="greaterThanOrEqual">
      <formula>12</formula>
    </cfRule>
  </conditionalFormatting>
  <conditionalFormatting sqref="AF9">
    <cfRule type="cellIs" dxfId="512" priority="55" operator="equal">
      <formula>3</formula>
    </cfRule>
    <cfRule type="cellIs" dxfId="511" priority="53" operator="equal">
      <formula>4</formula>
    </cfRule>
    <cfRule type="cellIs" dxfId="510" priority="54" operator="equal">
      <formula>5</formula>
    </cfRule>
  </conditionalFormatting>
  <conditionalFormatting sqref="AI9">
    <cfRule type="containsText" dxfId="509" priority="43" operator="containsText" text="ALTO">
      <formula>NOT(ISERROR(SEARCH(("ALTO"),(AI9))))</formula>
    </cfRule>
    <cfRule type="containsText" dxfId="508" priority="44" operator="containsText" text="EXTREMO">
      <formula>NOT(ISERROR(SEARCH(("EXTREMO"),(AI9))))</formula>
    </cfRule>
  </conditionalFormatting>
  <conditionalFormatting sqref="AI9:AI10">
    <cfRule type="containsText" dxfId="507" priority="97" operator="containsText" text="MAYOR">
      <formula>NOT(ISERROR(SEARCH(("MAYOR"),(AI9))))</formula>
    </cfRule>
    <cfRule type="containsText" dxfId="506" priority="98" operator="containsText" text="MODERADO">
      <formula>NOT(ISERROR(SEARCH(("MODERADO"),(AI9))))</formula>
    </cfRule>
    <cfRule type="containsText" dxfId="505" priority="96" operator="containsText" text="EXTREMO">
      <formula>NOT(ISERROR(SEARCH(("EXTREMO"),(AI9))))</formula>
    </cfRule>
  </conditionalFormatting>
  <conditionalFormatting sqref="AL9:AL10 AN9:AN10 AP9:AP10 AR9:AR10 AT9:AT10 AX9:AX10">
    <cfRule type="cellIs" dxfId="504" priority="86" operator="equal">
      <formula>""""""</formula>
    </cfRule>
    <cfRule type="cellIs" dxfId="503" priority="87" stopIfTrue="1" operator="equal">
      <formula>10</formula>
    </cfRule>
    <cfRule type="cellIs" dxfId="502" priority="88" operator="equal">
      <formula>0</formula>
    </cfRule>
    <cfRule type="cellIs" dxfId="501" priority="89" stopIfTrue="1" operator="equal">
      <formula>15</formula>
    </cfRule>
  </conditionalFormatting>
  <conditionalFormatting sqref="AV9:AV10">
    <cfRule type="cellIs" dxfId="500" priority="59" operator="equal">
      <formula>""""""</formula>
    </cfRule>
    <cfRule type="cellIs" dxfId="499" priority="60" stopIfTrue="1" operator="equal">
      <formula>5</formula>
    </cfRule>
    <cfRule type="cellIs" dxfId="498" priority="61" operator="equal">
      <formula>0</formula>
    </cfRule>
    <cfRule type="cellIs" dxfId="497" priority="62" stopIfTrue="1" operator="equal">
      <formula>10</formula>
    </cfRule>
  </conditionalFormatting>
  <conditionalFormatting sqref="AY9:AY10 BB9:BB10">
    <cfRule type="cellIs" dxfId="496" priority="67" operator="equal">
      <formula>"DÉBIL"</formula>
    </cfRule>
    <cfRule type="cellIs" dxfId="495" priority="68" operator="equal">
      <formula>"MODERADO"</formula>
    </cfRule>
    <cfRule type="cellIs" dxfId="494" priority="69" operator="equal">
      <formula>"FUERTE"</formula>
    </cfRule>
  </conditionalFormatting>
  <conditionalFormatting sqref="AZ9:BA10">
    <cfRule type="cellIs" dxfId="493" priority="90" operator="greaterThanOrEqual">
      <formula>96</formula>
    </cfRule>
    <cfRule type="cellIs" dxfId="492" priority="91" operator="between">
      <formula>86</formula>
      <formula>95</formula>
    </cfRule>
    <cfRule type="cellIs" dxfId="491" priority="92" operator="between">
      <formula>0</formula>
      <formula>85</formula>
    </cfRule>
  </conditionalFormatting>
  <conditionalFormatting sqref="BF9">
    <cfRule type="containsText" dxfId="490" priority="37" operator="containsText" text="RARA VEZ">
      <formula>NOT(ISERROR(SEARCH(("RARA VEZ"),(BF9))))</formula>
    </cfRule>
    <cfRule type="containsText" dxfId="489" priority="38" operator="containsText" text="IMPROBABLE">
      <formula>NOT(ISERROR(SEARCH(("IMPROBABLE"),(BF9))))</formula>
    </cfRule>
    <cfRule type="containsText" dxfId="488" priority="39" operator="containsText" text="POSIBLE">
      <formula>NOT(ISERROR(SEARCH(("POSIBLE"),(BF9))))</formula>
    </cfRule>
    <cfRule type="containsText" dxfId="487" priority="40" operator="containsText" text="PROBABLE">
      <formula>NOT(ISERROR(SEARCH(("PROBABLE"),(BF9))))</formula>
    </cfRule>
    <cfRule type="containsText" dxfId="486" priority="41" operator="containsText" text="CASI SIEMPRE">
      <formula>NOT(ISERROR(SEARCH(("CASI SIEMPRE"),(BF9))))</formula>
    </cfRule>
  </conditionalFormatting>
  <conditionalFormatting sqref="BF9:BG9 AG9">
    <cfRule type="cellIs" dxfId="485" priority="50" operator="equal">
      <formula>"CATASTRÓFICO"</formula>
    </cfRule>
    <cfRule type="cellIs" dxfId="484" priority="52" operator="equal">
      <formula>"MODERADO"</formula>
    </cfRule>
    <cfRule type="cellIs" dxfId="483" priority="51" operator="equal">
      <formula>"MAYOR"</formula>
    </cfRule>
  </conditionalFormatting>
  <conditionalFormatting sqref="BI9 AI9">
    <cfRule type="containsText" dxfId="482" priority="42" operator="containsText" text="MODERADO">
      <formula>NOT(ISERROR(SEARCH(("MODERADO"),(AI9))))</formula>
    </cfRule>
  </conditionalFormatting>
  <conditionalFormatting sqref="BI9">
    <cfRule type="containsText" dxfId="481" priority="36" operator="containsText" text="EXTREMO">
      <formula>NOT(ISERROR(SEARCH(("EXTREMO"),(BI9))))</formula>
    </cfRule>
    <cfRule type="containsText" dxfId="480" priority="35" operator="containsText" text="ALTO">
      <formula>NOT(ISERROR(SEARCH(("ALTO"),(BI9))))</formula>
    </cfRule>
  </conditionalFormatting>
  <dataValidations count="10">
    <dataValidation type="list" allowBlank="1" showInputMessage="1" showErrorMessage="1" prompt="ERROR - NO ADMITE VALOR DIFERENTE AL DE LA LISTA DESPLEGABLE (X)" sqref="L9:AD9" xr:uid="{884F9189-B58B-45B7-A719-84E0D9CEFB73}">
      <formula1>$LT$6</formula1>
    </dataValidation>
    <dataValidation type="list" allowBlank="1" showInputMessage="1" showErrorMessage="1" prompt="ADVERTENCIA - Si marca más de una opción para el mismo riesgo, será tomad por cierta la PROBABILIDAD MÁS ALTA" sqref="E9:I9" xr:uid="{35D88CA7-4568-43B7-B879-8AB32940B60F}">
      <formula1>$LT$6</formula1>
    </dataValidation>
    <dataValidation type="list" allowBlank="1" showErrorMessage="1" sqref="BA9:BA10" xr:uid="{4A434D24-030F-469D-A002-767333F833F1}">
      <formula1>$LL$6:$LL$9</formula1>
    </dataValidation>
    <dataValidation type="list" allowBlank="1" showErrorMessage="1" sqref="AW9:AW10" xr:uid="{E7F6F99A-7546-42D8-AA2B-813ED8520F5E}">
      <formula1>$LR$8:$LR$9</formula1>
    </dataValidation>
    <dataValidation type="list" allowBlank="1" showErrorMessage="1" sqref="AU9:AU10" xr:uid="{E3C53352-90BF-438F-9472-D41EAC7AF119}">
      <formula1>$LS$8:$LS$10</formula1>
    </dataValidation>
    <dataValidation type="list" allowBlank="1" showErrorMessage="1" sqref="AO9:AO10" xr:uid="{2F0DD55E-BA5A-44C1-ADF9-8957F2591BDA}">
      <formula1>$LO$8:$LO$9</formula1>
    </dataValidation>
    <dataValidation type="list" allowBlank="1" showErrorMessage="1" sqref="AK9:AK10" xr:uid="{65075877-CC0D-43AE-8634-9786B3ACDE52}">
      <formula1>$LN$8:$LN$9</formula1>
    </dataValidation>
    <dataValidation type="list" allowBlank="1" showErrorMessage="1" sqref="AS9:AS10" xr:uid="{57DACDCA-4E21-4008-AB94-3EBB2A02FDC6}">
      <formula1>$LQ$8:$LQ$9</formula1>
    </dataValidation>
    <dataValidation type="list" allowBlank="1" showErrorMessage="1" sqref="AQ9:AQ10" xr:uid="{F0FCA006-05B4-4379-B79F-4757B7A3FE28}">
      <formula1>$LP$8:$LP$10</formula1>
    </dataValidation>
    <dataValidation type="list" allowBlank="1" showErrorMessage="1" sqref="AM9:AM10" xr:uid="{C224CBC3-E065-4DA1-9BA6-B6FB4398F6CC}">
      <formula1>$LN$10:$LN$10</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B12D6-45E5-4788-9D3B-95CC5A5B646C}">
  <dimension ref="A1:MI31"/>
  <sheetViews>
    <sheetView tabSelected="1" topLeftCell="V1" zoomScale="80" zoomScaleNormal="80" workbookViewId="0">
      <selection activeCell="BI10" sqref="BI10"/>
    </sheetView>
  </sheetViews>
  <sheetFormatPr baseColWidth="10" defaultColWidth="14" defaultRowHeight="15" customHeight="1" x14ac:dyDescent="0.3"/>
  <cols>
    <col min="1" max="1" width="3.88671875" customWidth="1"/>
    <col min="2" max="2" width="55.109375" customWidth="1"/>
    <col min="3" max="3" width="32.44140625" customWidth="1"/>
    <col min="4" max="4" width="24.33203125" customWidth="1"/>
    <col min="5" max="9" width="6.77734375" customWidth="1"/>
    <col min="10" max="10" width="6" customWidth="1"/>
    <col min="11" max="11" width="15.6640625" customWidth="1"/>
    <col min="12" max="18" width="7.33203125" customWidth="1"/>
    <col min="19" max="19" width="10" customWidth="1"/>
    <col min="20" max="32" width="7.33203125" customWidth="1"/>
    <col min="33" max="33" width="14.5546875" customWidth="1"/>
    <col min="34" max="34" width="3.88671875" customWidth="1"/>
    <col min="35" max="35" width="13.44140625" customWidth="1"/>
    <col min="36" max="36" width="71.5546875" customWidth="1"/>
    <col min="37" max="37" width="15.5546875" hidden="1" customWidth="1"/>
    <col min="38" max="38" width="3.33203125" hidden="1" customWidth="1"/>
    <col min="39" max="39" width="14.5546875" hidden="1" customWidth="1"/>
    <col min="40" max="40" width="5.109375" hidden="1" customWidth="1"/>
    <col min="41" max="41" width="15.5546875" hidden="1" customWidth="1"/>
    <col min="42" max="42" width="4.33203125" hidden="1" customWidth="1"/>
    <col min="43" max="43" width="15.5546875" hidden="1" customWidth="1"/>
    <col min="44" max="44" width="4.33203125" hidden="1" customWidth="1"/>
    <col min="45" max="45" width="15.5546875" hidden="1" customWidth="1"/>
    <col min="46" max="46" width="4.33203125" hidden="1" customWidth="1"/>
    <col min="47" max="47" width="15.5546875" hidden="1" customWidth="1"/>
    <col min="48" max="48" width="4.33203125" hidden="1" customWidth="1"/>
    <col min="49" max="49" width="15.5546875" hidden="1" customWidth="1"/>
    <col min="50" max="50" width="4.33203125" hidden="1" customWidth="1"/>
    <col min="51" max="51" width="13.44140625" hidden="1" customWidth="1"/>
    <col min="52" max="52" width="4.33203125" hidden="1" customWidth="1"/>
    <col min="53" max="53" width="13.44140625" hidden="1" customWidth="1"/>
    <col min="54" max="54" width="19.77734375" customWidth="1"/>
    <col min="55" max="55" width="17.88671875" customWidth="1"/>
    <col min="56" max="56" width="9.88671875" customWidth="1"/>
    <col min="57" max="57" width="22.44140625" customWidth="1"/>
    <col min="58" max="58" width="15.109375" customWidth="1"/>
    <col min="59" max="59" width="3.77734375" hidden="1" customWidth="1"/>
    <col min="60" max="60" width="15.109375" hidden="1" customWidth="1"/>
    <col min="61" max="61" width="33.109375" customWidth="1"/>
    <col min="62" max="62" width="16.44140625" customWidth="1"/>
    <col min="63" max="63" width="18.109375" customWidth="1"/>
    <col min="64" max="64" width="16.44140625" customWidth="1"/>
    <col min="65" max="65" width="19.109375" customWidth="1"/>
    <col min="66" max="66" width="21.88671875" customWidth="1"/>
    <col min="67" max="286" width="10.5546875" customWidth="1"/>
    <col min="287" max="287" width="3.88671875" customWidth="1"/>
    <col min="288" max="288" width="16.21875" customWidth="1"/>
    <col min="289" max="289" width="44" customWidth="1"/>
    <col min="290" max="290" width="34.5546875" customWidth="1"/>
    <col min="291" max="291" width="15" customWidth="1"/>
    <col min="292" max="292" width="29.5546875" customWidth="1"/>
    <col min="293" max="294" width="9.5546875" customWidth="1"/>
    <col min="295" max="295" width="3.88671875" customWidth="1"/>
    <col min="296" max="296" width="13.44140625" customWidth="1"/>
    <col min="297" max="297" width="38.33203125" customWidth="1"/>
    <col min="298" max="299" width="12.88671875" customWidth="1"/>
    <col min="300" max="300" width="13.44140625" customWidth="1"/>
    <col min="301" max="301" width="12.109375" customWidth="1"/>
    <col min="302" max="302" width="13.88671875" customWidth="1"/>
    <col min="303" max="303" width="13.33203125" customWidth="1"/>
    <col min="304" max="304" width="12.109375" customWidth="1"/>
    <col min="305" max="305" width="13.44140625" customWidth="1"/>
    <col min="306" max="307" width="12.6640625" customWidth="1"/>
    <col min="308" max="308" width="14.88671875" customWidth="1"/>
    <col min="309" max="309" width="12.33203125" customWidth="1"/>
    <col min="310" max="310" width="3.77734375" customWidth="1"/>
    <col min="311" max="311" width="15.109375" customWidth="1"/>
    <col min="312" max="312" width="9.88671875" customWidth="1"/>
    <col min="313" max="313" width="52.21875" customWidth="1"/>
    <col min="314" max="314" width="31.77734375" customWidth="1"/>
    <col min="315" max="315" width="20.6640625" customWidth="1"/>
    <col min="316" max="347" width="10.5546875" customWidth="1"/>
  </cols>
  <sheetData>
    <row r="1" spans="1:347" ht="17.399999999999999" customHeight="1" thickBot="1" x14ac:dyDescent="0.35">
      <c r="A1" s="298"/>
      <c r="B1" s="293"/>
      <c r="C1" s="299" t="s">
        <v>0</v>
      </c>
      <c r="D1" s="294" t="s">
        <v>140</v>
      </c>
      <c r="E1" s="295"/>
      <c r="F1" s="295"/>
      <c r="G1" s="295"/>
      <c r="H1" s="295"/>
      <c r="I1" s="300"/>
      <c r="J1" s="288" t="s">
        <v>2</v>
      </c>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364" t="s">
        <v>3</v>
      </c>
      <c r="BB1" s="365"/>
      <c r="BC1" s="370" t="s">
        <v>141</v>
      </c>
      <c r="BD1" s="295"/>
      <c r="BE1" s="295"/>
      <c r="BF1" s="502" t="s">
        <v>5</v>
      </c>
      <c r="BG1" s="503"/>
      <c r="BH1" s="503"/>
      <c r="BI1" s="504"/>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row>
    <row r="2" spans="1:347" ht="17.399999999999999" customHeight="1" x14ac:dyDescent="0.3">
      <c r="A2" s="272"/>
      <c r="B2" s="271"/>
      <c r="C2" s="243"/>
      <c r="D2" s="382"/>
      <c r="E2" s="371"/>
      <c r="F2" s="371"/>
      <c r="G2" s="371"/>
      <c r="H2" s="371"/>
      <c r="I2" s="373"/>
      <c r="J2" s="288" t="s">
        <v>414</v>
      </c>
      <c r="K2" s="289"/>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366"/>
      <c r="BB2" s="367"/>
      <c r="BC2" s="371"/>
      <c r="BD2" s="372"/>
      <c r="BE2" s="371"/>
      <c r="BF2" s="311" t="s">
        <v>6</v>
      </c>
      <c r="BG2" s="312"/>
      <c r="BH2" s="312"/>
      <c r="BI2" s="313"/>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row>
    <row r="3" spans="1:347" ht="63" customHeight="1" thickBot="1" x14ac:dyDescent="0.35">
      <c r="A3" s="259"/>
      <c r="B3" s="273"/>
      <c r="C3" s="78" t="s">
        <v>7</v>
      </c>
      <c r="D3" s="505" t="s">
        <v>142</v>
      </c>
      <c r="E3" s="429"/>
      <c r="F3" s="429"/>
      <c r="G3" s="429"/>
      <c r="H3" s="429"/>
      <c r="I3" s="429"/>
      <c r="J3" s="420" t="s">
        <v>412</v>
      </c>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368"/>
      <c r="BB3" s="369"/>
      <c r="BC3" s="302"/>
      <c r="BD3" s="302"/>
      <c r="BE3" s="302"/>
      <c r="BF3" s="283"/>
      <c r="BG3" s="284"/>
      <c r="BH3" s="284"/>
      <c r="BI3" s="285"/>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row>
    <row r="4" spans="1:347" ht="14.4" x14ac:dyDescent="0.3">
      <c r="A4" s="297" t="s">
        <v>10</v>
      </c>
      <c r="B4" s="292"/>
      <c r="C4" s="292"/>
      <c r="D4" s="305"/>
      <c r="E4" s="315" t="s">
        <v>11</v>
      </c>
      <c r="F4" s="264"/>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264"/>
      <c r="AH4" s="264"/>
      <c r="AI4" s="264"/>
      <c r="AJ4" s="264"/>
      <c r="AK4" s="264"/>
      <c r="AL4" s="264"/>
      <c r="AM4" s="264"/>
      <c r="AN4" s="264"/>
      <c r="AO4" s="264"/>
      <c r="AP4" s="264"/>
      <c r="AQ4" s="264"/>
      <c r="AR4" s="264"/>
      <c r="AS4" s="264"/>
      <c r="AT4" s="264"/>
      <c r="AU4" s="264"/>
      <c r="AV4" s="264"/>
      <c r="AW4" s="264"/>
      <c r="AX4" s="264"/>
      <c r="AY4" s="264"/>
      <c r="AZ4" s="264"/>
      <c r="BA4" s="264"/>
      <c r="BB4" s="264"/>
      <c r="BC4" s="264"/>
      <c r="BD4" s="264"/>
      <c r="BE4" s="264"/>
      <c r="BF4" s="264"/>
      <c r="BG4" s="264"/>
      <c r="BH4" s="264"/>
      <c r="BI4" s="264"/>
      <c r="BJ4" s="264" t="s">
        <v>12</v>
      </c>
      <c r="BK4" s="264"/>
      <c r="BL4" s="264"/>
      <c r="BM4" s="264"/>
      <c r="BN4" s="388"/>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row>
    <row r="5" spans="1:347" ht="24" customHeight="1" x14ac:dyDescent="0.3">
      <c r="A5" s="259"/>
      <c r="B5" s="266"/>
      <c r="C5" s="266"/>
      <c r="D5" s="266"/>
      <c r="E5" s="344" t="s">
        <v>13</v>
      </c>
      <c r="F5" s="233"/>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4"/>
      <c r="AJ5" s="376" t="s">
        <v>14</v>
      </c>
      <c r="AK5" s="377"/>
      <c r="AL5" s="377"/>
      <c r="AM5" s="377"/>
      <c r="AN5" s="377"/>
      <c r="AO5" s="377"/>
      <c r="AP5" s="377"/>
      <c r="AQ5" s="377"/>
      <c r="AR5" s="377"/>
      <c r="AS5" s="377"/>
      <c r="AT5" s="377"/>
      <c r="AU5" s="377"/>
      <c r="AV5" s="377"/>
      <c r="AW5" s="377"/>
      <c r="AX5" s="377"/>
      <c r="AY5" s="377"/>
      <c r="AZ5" s="377"/>
      <c r="BA5" s="377"/>
      <c r="BB5" s="377"/>
      <c r="BC5" s="377"/>
      <c r="BD5" s="377"/>
      <c r="BE5" s="377"/>
      <c r="BF5" s="377"/>
      <c r="BG5" s="377"/>
      <c r="BH5" s="377"/>
      <c r="BI5" s="377"/>
      <c r="BJ5" s="377"/>
      <c r="BK5" s="377"/>
      <c r="BL5" s="377"/>
      <c r="BM5" s="377"/>
      <c r="BN5" s="501"/>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t="s">
        <v>15</v>
      </c>
      <c r="MA5" s="2"/>
      <c r="MB5" s="286" t="s">
        <v>16</v>
      </c>
      <c r="MC5" s="287"/>
      <c r="MD5" s="287"/>
      <c r="ME5" s="287"/>
      <c r="MF5" s="287"/>
      <c r="MG5" s="287"/>
      <c r="MH5" s="6" t="s">
        <v>17</v>
      </c>
      <c r="MI5" s="6" t="s">
        <v>18</v>
      </c>
    </row>
    <row r="6" spans="1:347" ht="14.4" customHeight="1" x14ac:dyDescent="0.3">
      <c r="A6" s="267" t="s">
        <v>19</v>
      </c>
      <c r="B6" s="267" t="s">
        <v>20</v>
      </c>
      <c r="C6" s="267" t="s">
        <v>21</v>
      </c>
      <c r="D6" s="267" t="s">
        <v>22</v>
      </c>
      <c r="E6" s="263" t="s">
        <v>24</v>
      </c>
      <c r="F6" s="233"/>
      <c r="G6" s="233"/>
      <c r="H6" s="233"/>
      <c r="I6" s="234"/>
      <c r="J6" s="263" t="s">
        <v>25</v>
      </c>
      <c r="K6" s="234"/>
      <c r="L6" s="263" t="s">
        <v>26</v>
      </c>
      <c r="M6" s="233"/>
      <c r="N6" s="233"/>
      <c r="O6" s="233"/>
      <c r="P6" s="233"/>
      <c r="Q6" s="233"/>
      <c r="R6" s="233"/>
      <c r="S6" s="233"/>
      <c r="T6" s="233"/>
      <c r="U6" s="233"/>
      <c r="V6" s="233"/>
      <c r="W6" s="233"/>
      <c r="X6" s="233"/>
      <c r="Y6" s="233"/>
      <c r="Z6" s="233"/>
      <c r="AA6" s="233"/>
      <c r="AB6" s="233"/>
      <c r="AC6" s="233"/>
      <c r="AD6" s="233"/>
      <c r="AE6" s="234"/>
      <c r="AF6" s="263" t="s">
        <v>25</v>
      </c>
      <c r="AG6" s="234"/>
      <c r="AH6" s="310" t="s">
        <v>27</v>
      </c>
      <c r="AI6" s="293"/>
      <c r="AJ6" s="267" t="s">
        <v>28</v>
      </c>
      <c r="AK6" s="262" t="s">
        <v>29</v>
      </c>
      <c r="AL6" s="233"/>
      <c r="AM6" s="233"/>
      <c r="AN6" s="233"/>
      <c r="AO6" s="233"/>
      <c r="AP6" s="233"/>
      <c r="AQ6" s="233"/>
      <c r="AR6" s="233"/>
      <c r="AS6" s="233"/>
      <c r="AT6" s="233"/>
      <c r="AU6" s="233"/>
      <c r="AV6" s="233"/>
      <c r="AW6" s="233"/>
      <c r="AX6" s="234"/>
      <c r="AY6" s="350" t="s">
        <v>30</v>
      </c>
      <c r="AZ6" s="293"/>
      <c r="BA6" s="351" t="s">
        <v>31</v>
      </c>
      <c r="BB6" s="293"/>
      <c r="BC6" s="351" t="s">
        <v>32</v>
      </c>
      <c r="BD6" s="293"/>
      <c r="BE6" s="267" t="s">
        <v>24</v>
      </c>
      <c r="BF6" s="267" t="s">
        <v>26</v>
      </c>
      <c r="BG6" s="310" t="s">
        <v>33</v>
      </c>
      <c r="BH6" s="497"/>
      <c r="BI6" s="489" t="s">
        <v>139</v>
      </c>
      <c r="BJ6" s="489" t="s">
        <v>34</v>
      </c>
      <c r="BK6" s="489" t="s">
        <v>35</v>
      </c>
      <c r="BL6" s="489" t="s">
        <v>36</v>
      </c>
      <c r="BM6" s="489" t="s">
        <v>37</v>
      </c>
      <c r="BN6" s="489" t="s">
        <v>38</v>
      </c>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6" t="s">
        <v>39</v>
      </c>
      <c r="MA6" s="2"/>
      <c r="MB6" s="2" t="s">
        <v>40</v>
      </c>
      <c r="MC6" s="2" t="s">
        <v>41</v>
      </c>
      <c r="MD6" s="2" t="s">
        <v>42</v>
      </c>
      <c r="ME6" s="2" t="s">
        <v>43</v>
      </c>
      <c r="MF6" s="2" t="s">
        <v>44</v>
      </c>
      <c r="MG6" s="2" t="s">
        <v>45</v>
      </c>
      <c r="MH6" s="6" t="s">
        <v>46</v>
      </c>
      <c r="MI6" s="2"/>
    </row>
    <row r="7" spans="1:347" ht="14.4" x14ac:dyDescent="0.3">
      <c r="A7" s="225"/>
      <c r="B7" s="225"/>
      <c r="C7" s="225"/>
      <c r="D7" s="225"/>
      <c r="E7" s="7">
        <v>1</v>
      </c>
      <c r="F7" s="7">
        <v>2</v>
      </c>
      <c r="G7" s="7">
        <v>3</v>
      </c>
      <c r="H7" s="7">
        <v>4</v>
      </c>
      <c r="I7" s="7">
        <v>5</v>
      </c>
      <c r="J7" s="267" t="s">
        <v>47</v>
      </c>
      <c r="K7" s="268" t="s">
        <v>48</v>
      </c>
      <c r="L7" s="8">
        <v>1</v>
      </c>
      <c r="M7" s="8">
        <v>2</v>
      </c>
      <c r="N7" s="8">
        <v>3</v>
      </c>
      <c r="O7" s="8">
        <v>4</v>
      </c>
      <c r="P7" s="8">
        <v>5</v>
      </c>
      <c r="Q7" s="8">
        <v>6</v>
      </c>
      <c r="R7" s="8">
        <v>7</v>
      </c>
      <c r="S7" s="8">
        <v>8</v>
      </c>
      <c r="T7" s="8">
        <v>9</v>
      </c>
      <c r="U7" s="8">
        <v>10</v>
      </c>
      <c r="V7" s="8">
        <v>11</v>
      </c>
      <c r="W7" s="8">
        <v>12</v>
      </c>
      <c r="X7" s="8">
        <v>13</v>
      </c>
      <c r="Y7" s="8">
        <v>14</v>
      </c>
      <c r="Z7" s="8">
        <v>15</v>
      </c>
      <c r="AA7" s="8">
        <v>16</v>
      </c>
      <c r="AB7" s="8">
        <v>17</v>
      </c>
      <c r="AC7" s="8">
        <v>18</v>
      </c>
      <c r="AD7" s="8">
        <v>19</v>
      </c>
      <c r="AE7" s="423" t="s">
        <v>49</v>
      </c>
      <c r="AF7" s="267" t="s">
        <v>47</v>
      </c>
      <c r="AG7" s="268" t="s">
        <v>48</v>
      </c>
      <c r="AH7" s="272"/>
      <c r="AI7" s="271"/>
      <c r="AJ7" s="225"/>
      <c r="AK7" s="262" t="s">
        <v>50</v>
      </c>
      <c r="AL7" s="234"/>
      <c r="AM7" s="262" t="s">
        <v>51</v>
      </c>
      <c r="AN7" s="234"/>
      <c r="AO7" s="262" t="s">
        <v>53</v>
      </c>
      <c r="AP7" s="234"/>
      <c r="AQ7" s="262" t="s">
        <v>54</v>
      </c>
      <c r="AR7" s="234"/>
      <c r="AS7" s="262" t="s">
        <v>55</v>
      </c>
      <c r="AT7" s="234"/>
      <c r="AU7" s="262" t="s">
        <v>56</v>
      </c>
      <c r="AV7" s="234"/>
      <c r="AW7" s="262" t="s">
        <v>131</v>
      </c>
      <c r="AX7" s="234"/>
      <c r="AY7" s="272"/>
      <c r="AZ7" s="271"/>
      <c r="BA7" s="272"/>
      <c r="BB7" s="271"/>
      <c r="BC7" s="272"/>
      <c r="BD7" s="271"/>
      <c r="BE7" s="225"/>
      <c r="BF7" s="225"/>
      <c r="BG7" s="270"/>
      <c r="BH7" s="498"/>
      <c r="BI7" s="490"/>
      <c r="BJ7" s="490"/>
      <c r="BK7" s="490"/>
      <c r="BL7" s="490"/>
      <c r="BM7" s="490"/>
      <c r="BN7" s="490"/>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6"/>
      <c r="MA7" s="2"/>
      <c r="MB7" s="2"/>
      <c r="MC7" s="2"/>
      <c r="MD7" s="2"/>
      <c r="ME7" s="2"/>
      <c r="MF7" s="2"/>
      <c r="MG7" s="2"/>
      <c r="MH7" s="6"/>
      <c r="MI7" s="2"/>
    </row>
    <row r="8" spans="1:347" ht="23.4" customHeight="1" x14ac:dyDescent="0.3">
      <c r="A8" s="243"/>
      <c r="B8" s="243"/>
      <c r="C8" s="243"/>
      <c r="D8" s="243"/>
      <c r="E8" s="9" t="s">
        <v>57</v>
      </c>
      <c r="F8" s="9" t="s">
        <v>58</v>
      </c>
      <c r="G8" s="9" t="s">
        <v>59</v>
      </c>
      <c r="H8" s="9" t="s">
        <v>60</v>
      </c>
      <c r="I8" s="9" t="s">
        <v>61</v>
      </c>
      <c r="J8" s="243"/>
      <c r="K8" s="243"/>
      <c r="L8" s="9" t="s">
        <v>62</v>
      </c>
      <c r="M8" s="10" t="s">
        <v>63</v>
      </c>
      <c r="N8" s="9" t="s">
        <v>64</v>
      </c>
      <c r="O8" s="9" t="s">
        <v>65</v>
      </c>
      <c r="P8" s="9" t="s">
        <v>66</v>
      </c>
      <c r="Q8" s="9" t="s">
        <v>67</v>
      </c>
      <c r="R8" s="9" t="s">
        <v>68</v>
      </c>
      <c r="S8" s="9" t="s">
        <v>69</v>
      </c>
      <c r="T8" s="9" t="s">
        <v>70</v>
      </c>
      <c r="U8" s="9" t="s">
        <v>71</v>
      </c>
      <c r="V8" s="9" t="s">
        <v>72</v>
      </c>
      <c r="W8" s="9" t="s">
        <v>73</v>
      </c>
      <c r="X8" s="9" t="s">
        <v>74</v>
      </c>
      <c r="Y8" s="9" t="s">
        <v>75</v>
      </c>
      <c r="Z8" s="9" t="s">
        <v>76</v>
      </c>
      <c r="AA8" s="9" t="s">
        <v>77</v>
      </c>
      <c r="AB8" s="9" t="s">
        <v>78</v>
      </c>
      <c r="AC8" s="9" t="s">
        <v>79</v>
      </c>
      <c r="AD8" s="9" t="s">
        <v>80</v>
      </c>
      <c r="AE8" s="243"/>
      <c r="AF8" s="243"/>
      <c r="AG8" s="243"/>
      <c r="AH8" s="259"/>
      <c r="AI8" s="273"/>
      <c r="AJ8" s="243"/>
      <c r="AK8" s="263" t="s">
        <v>40</v>
      </c>
      <c r="AL8" s="234"/>
      <c r="AM8" s="263" t="s">
        <v>81</v>
      </c>
      <c r="AN8" s="234"/>
      <c r="AO8" s="263" t="s">
        <v>41</v>
      </c>
      <c r="AP8" s="234"/>
      <c r="AQ8" s="263" t="s">
        <v>82</v>
      </c>
      <c r="AR8" s="234"/>
      <c r="AS8" s="263" t="s">
        <v>83</v>
      </c>
      <c r="AT8" s="234"/>
      <c r="AU8" s="263" t="s">
        <v>84</v>
      </c>
      <c r="AV8" s="234"/>
      <c r="AW8" s="263" t="s">
        <v>85</v>
      </c>
      <c r="AX8" s="234"/>
      <c r="AY8" s="259"/>
      <c r="AZ8" s="273"/>
      <c r="BA8" s="259"/>
      <c r="BB8" s="273"/>
      <c r="BC8" s="259"/>
      <c r="BD8" s="273"/>
      <c r="BE8" s="243"/>
      <c r="BF8" s="243"/>
      <c r="BG8" s="499"/>
      <c r="BH8" s="500"/>
      <c r="BI8" s="490"/>
      <c r="BJ8" s="490"/>
      <c r="BK8" s="490"/>
      <c r="BL8" s="490"/>
      <c r="BM8" s="490"/>
      <c r="BN8" s="490"/>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6" t="s">
        <v>86</v>
      </c>
      <c r="MA8" s="11"/>
      <c r="MB8" s="2" t="s">
        <v>87</v>
      </c>
      <c r="MC8" s="11" t="s">
        <v>88</v>
      </c>
      <c r="MD8" s="11" t="s">
        <v>89</v>
      </c>
      <c r="ME8" s="11" t="s">
        <v>90</v>
      </c>
      <c r="MF8" s="11" t="s">
        <v>91</v>
      </c>
      <c r="MG8" s="11" t="s">
        <v>92</v>
      </c>
      <c r="MH8" s="11"/>
      <c r="MI8" s="11"/>
    </row>
    <row r="9" spans="1:347" ht="138" x14ac:dyDescent="0.3">
      <c r="A9" s="242" t="s">
        <v>424</v>
      </c>
      <c r="B9" s="13" t="s">
        <v>316</v>
      </c>
      <c r="C9" s="253" t="s">
        <v>433</v>
      </c>
      <c r="D9" s="242" t="s">
        <v>93</v>
      </c>
      <c r="E9" s="242" t="s">
        <v>46</v>
      </c>
      <c r="F9" s="242"/>
      <c r="G9" s="242"/>
      <c r="H9" s="242"/>
      <c r="I9" s="242"/>
      <c r="J9" s="333">
        <f>IF(I9="X",5,IF(H9="X",4,IF(G9="X",3,IF(F9="X",2,IF(E9="X",1,0)))))</f>
        <v>1</v>
      </c>
      <c r="K9" s="236" t="str">
        <f>IF(J9=1,"RARA VEZ",IF(J9=2,"IMPROBABLE",IF(J9=3,"POSIBLE",IF(J9=4,"PROBABLE",IF(J9=5,"CASI SIEMPRE",FALSE)))))</f>
        <v>RARA VEZ</v>
      </c>
      <c r="L9" s="242" t="s">
        <v>46</v>
      </c>
      <c r="M9" s="242" t="s">
        <v>46</v>
      </c>
      <c r="N9" s="242"/>
      <c r="O9" s="242"/>
      <c r="P9" s="244"/>
      <c r="Q9" s="242" t="s">
        <v>46</v>
      </c>
      <c r="R9" s="242"/>
      <c r="S9" s="242"/>
      <c r="T9" s="242" t="s">
        <v>46</v>
      </c>
      <c r="U9" s="244" t="s">
        <v>46</v>
      </c>
      <c r="V9" s="242" t="s">
        <v>46</v>
      </c>
      <c r="W9" s="244" t="s">
        <v>46</v>
      </c>
      <c r="X9" s="244" t="s">
        <v>46</v>
      </c>
      <c r="Y9" s="244" t="s">
        <v>46</v>
      </c>
      <c r="Z9" s="242"/>
      <c r="AA9" s="242"/>
      <c r="AB9" s="242"/>
      <c r="AC9" s="242"/>
      <c r="AD9" s="242"/>
      <c r="AE9" s="248">
        <f>COUNTIF(L9:AD9,"X")</f>
        <v>9</v>
      </c>
      <c r="AF9" s="248" t="str">
        <f>IF(AE9=0,"",(IF(AE9&gt;=12,"5",IF(AE9&gt;=6,"4",IF(AE9&lt;=5,"3","")))))</f>
        <v>4</v>
      </c>
      <c r="AG9" s="236" t="str">
        <f>IF(AF9=0,"",(IF(AF9="5","CATASTRÓFICO",IF(AF9="3","MODERADO",IF(AF9="4","MAYOR","")))))</f>
        <v>MAYOR</v>
      </c>
      <c r="AH9" s="249">
        <f>+(AF9*J9)</f>
        <v>4</v>
      </c>
      <c r="AI9" s="332" t="s">
        <v>143</v>
      </c>
      <c r="AJ9" s="30" t="s">
        <v>435</v>
      </c>
      <c r="AK9" s="30" t="s">
        <v>87</v>
      </c>
      <c r="AL9" s="79">
        <f>IF(ISBLANK(AK9),"",IF(AK9="Asignado",15,"0"))</f>
        <v>15</v>
      </c>
      <c r="AM9" s="30" t="s">
        <v>94</v>
      </c>
      <c r="AN9" s="79">
        <f>IF(ISBLANK(AM9),"",IF(AM9="Adecuado",15,"0"))</f>
        <v>15</v>
      </c>
      <c r="AO9" s="30" t="s">
        <v>88</v>
      </c>
      <c r="AP9" s="79">
        <f>IF(ISBLANK(AO9),"",IF(AO9="Oportuna",15,"0"))</f>
        <v>15</v>
      </c>
      <c r="AQ9" s="30" t="s">
        <v>89</v>
      </c>
      <c r="AR9" s="79">
        <f>IF(ISBLANK(AQ9),"",IF(AQ9="Prevenir",15,IF(AQ9="Detectar",10,"0")))</f>
        <v>15</v>
      </c>
      <c r="AS9" s="30" t="s">
        <v>90</v>
      </c>
      <c r="AT9" s="79">
        <f>IF(ISBLANK(AS9),"",IF(AS9="Confiable",15,"0"))</f>
        <v>15</v>
      </c>
      <c r="AU9" s="30" t="s">
        <v>92</v>
      </c>
      <c r="AV9" s="79">
        <f>IF(ISBLANK(AU9),"",IF(AU9="Completa",10,IF(AU9="Incompleta",5,"0")))</f>
        <v>10</v>
      </c>
      <c r="AW9" s="80" t="s">
        <v>91</v>
      </c>
      <c r="AX9" s="79">
        <f>IF(ISBLANK(AW9),"",IF(AW9="Se Investigan y Resuelven Oportunamente",15,"0"))</f>
        <v>15</v>
      </c>
      <c r="AY9" s="13" t="str">
        <f>IF(AZ9&lt;86,"Débil",(IF(AZ9&gt;=96,"Fuerte","Moderado")))</f>
        <v>Fuerte</v>
      </c>
      <c r="AZ9" s="13">
        <f>SUM(AX9,AV9,AT9,AR9,AP9,AN9,AL9)</f>
        <v>100</v>
      </c>
      <c r="BA9" s="13" t="s">
        <v>39</v>
      </c>
      <c r="BB9" s="13" t="str">
        <f>IF(ISBLANK(BA9),"",(IF(BA9="El control
no se ejecuta por parte del
responsable","Débil",(IF(BA9="El control se ejecuta de manera consistente por parte del responsable","Fuerte","Moderado")))))</f>
        <v>Fuerte</v>
      </c>
      <c r="BC9" s="23" t="str">
        <f>IF(AY9="","",(IF(BB9="Débil","Débil",IF(BB9="Moderado","Moderado",IF(AY9="Débil","Débil","Fuerte")))))</f>
        <v>Fuerte</v>
      </c>
      <c r="BD9" s="24">
        <f>IF(BC9="","",(IF(BC9="Fuerte",2,IF(BC9="Moderado",1,0))))</f>
        <v>2</v>
      </c>
      <c r="BE9" s="236" t="s">
        <v>144</v>
      </c>
      <c r="BF9" s="236" t="str">
        <f>AG9</f>
        <v>MAYOR</v>
      </c>
      <c r="BG9" s="238">
        <f>AVERAGE(BD9:BD10)</f>
        <v>2</v>
      </c>
      <c r="BH9" s="410" t="s">
        <v>143</v>
      </c>
      <c r="BI9" s="143" t="s">
        <v>438</v>
      </c>
      <c r="BJ9" s="163">
        <v>0</v>
      </c>
      <c r="BK9" s="163">
        <v>0</v>
      </c>
      <c r="BL9" s="163">
        <v>0</v>
      </c>
      <c r="BM9" s="55"/>
      <c r="BN9" s="55"/>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t="s">
        <v>95</v>
      </c>
      <c r="MA9" s="6"/>
      <c r="MB9" s="11" t="s">
        <v>96</v>
      </c>
      <c r="MC9" s="6" t="s">
        <v>97</v>
      </c>
      <c r="MD9" s="6" t="s">
        <v>98</v>
      </c>
      <c r="ME9" s="6" t="s">
        <v>99</v>
      </c>
      <c r="MF9" s="6" t="s">
        <v>100</v>
      </c>
      <c r="MG9" s="6" t="s">
        <v>101</v>
      </c>
      <c r="MH9" s="6"/>
      <c r="MI9" s="6"/>
    </row>
    <row r="10" spans="1:347" ht="110.4" customHeight="1" x14ac:dyDescent="0.3">
      <c r="A10" s="243"/>
      <c r="B10" s="13" t="s">
        <v>145</v>
      </c>
      <c r="C10" s="254"/>
      <c r="D10" s="255"/>
      <c r="E10" s="243"/>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30" t="s">
        <v>318</v>
      </c>
      <c r="AK10" s="30" t="s">
        <v>87</v>
      </c>
      <c r="AL10" s="79">
        <f>IF(ISBLANK(AK10),"",IF(AK10="Asignado",15,"0"))</f>
        <v>15</v>
      </c>
      <c r="AM10" s="30" t="s">
        <v>94</v>
      </c>
      <c r="AN10" s="79">
        <f>IF(ISBLANK(AM10),"",IF(AM10="Adecuado",15,"0"))</f>
        <v>15</v>
      </c>
      <c r="AO10" s="30" t="s">
        <v>88</v>
      </c>
      <c r="AP10" s="79">
        <f>IF(ISBLANK(AO10),"",IF(AO10="Oportuna",15,"0"))</f>
        <v>15</v>
      </c>
      <c r="AQ10" s="30" t="s">
        <v>89</v>
      </c>
      <c r="AR10" s="79">
        <f>IF(ISBLANK(AQ10),"",IF(AQ10="Prevenir",15,IF(AQ10="Detectar",10,"0")))</f>
        <v>15</v>
      </c>
      <c r="AS10" s="30" t="s">
        <v>90</v>
      </c>
      <c r="AT10" s="79">
        <f>IF(ISBLANK(AS10),"",IF(AS10="Confiable",15,"0"))</f>
        <v>15</v>
      </c>
      <c r="AU10" s="30" t="s">
        <v>92</v>
      </c>
      <c r="AV10" s="79">
        <f>IF(ISBLANK(AU10),"",IF(AU10="Completa",10,IF(AU10="Incompleta",5,"0")))</f>
        <v>10</v>
      </c>
      <c r="AW10" s="80" t="s">
        <v>91</v>
      </c>
      <c r="AX10" s="79">
        <f>IF(ISBLANK(AW10),"",IF(AW10="Se Investigan y Resuelven Oportunamente",15,"0"))</f>
        <v>15</v>
      </c>
      <c r="AY10" s="13" t="str">
        <f>IF(AZ10&lt;86,"Débil",(IF(AZ10&gt;=96,"Fuerte","Moderado")))</f>
        <v>Fuerte</v>
      </c>
      <c r="AZ10" s="13">
        <f>SUM(AX10,AV10,AT10,AR10,AP10,AN10,AL10)</f>
        <v>100</v>
      </c>
      <c r="BA10" s="13" t="s">
        <v>39</v>
      </c>
      <c r="BB10" s="13" t="str">
        <f>IF(ISBLANK(BA10),"",(IF(BA10="El control
no se ejecuta por parte del
responsable","Débil",(IF(BA10="El control se ejecuta de manera consistente por parte del responsable","Fuerte","Moderado")))))</f>
        <v>Fuerte</v>
      </c>
      <c r="BC10" s="23" t="str">
        <f>IF(AY10="","",(IF(BB10="Débil","Débil",IF(BB10="Moderado","Moderado",IF(AY10="Débil","Débil","Fuerte")))))</f>
        <v>Fuerte</v>
      </c>
      <c r="BD10" s="24">
        <f>IF(BC10="","",(IF(BC10="Fuerte",2,IF(BC10="Moderado",1,0))))</f>
        <v>2</v>
      </c>
      <c r="BE10" s="243"/>
      <c r="BF10" s="243"/>
      <c r="BG10" s="243"/>
      <c r="BH10" s="259"/>
      <c r="BI10" s="143" t="s">
        <v>150</v>
      </c>
      <c r="BJ10" s="163">
        <v>0</v>
      </c>
      <c r="BK10" s="163">
        <v>0</v>
      </c>
      <c r="BL10" s="163">
        <v>0</v>
      </c>
      <c r="BM10" s="55"/>
      <c r="BN10" s="55"/>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c r="LW10" s="6"/>
      <c r="LX10" s="6"/>
      <c r="LY10" s="6"/>
      <c r="LZ10" s="6"/>
      <c r="MA10" s="6"/>
      <c r="MB10" s="6" t="s">
        <v>94</v>
      </c>
      <c r="MC10" s="6"/>
      <c r="MD10" s="6" t="s">
        <v>102</v>
      </c>
      <c r="ME10" s="6"/>
      <c r="MF10" s="6"/>
      <c r="MG10" s="6" t="s">
        <v>103</v>
      </c>
      <c r="MH10" s="6"/>
      <c r="MI10" s="6"/>
    </row>
    <row r="11" spans="1:347" ht="192.6" customHeight="1" x14ac:dyDescent="0.3">
      <c r="A11" s="491">
        <v>2</v>
      </c>
      <c r="B11" s="13" t="s">
        <v>146</v>
      </c>
      <c r="C11" s="337" t="s">
        <v>434</v>
      </c>
      <c r="D11" s="242" t="s">
        <v>93</v>
      </c>
      <c r="E11" s="242" t="s">
        <v>46</v>
      </c>
      <c r="F11" s="242"/>
      <c r="G11" s="242"/>
      <c r="H11" s="242"/>
      <c r="I11" s="242"/>
      <c r="J11" s="333">
        <f>IF(I11="X",5,IF(H11="X",4,IF(G11="X",3,IF(F11="X",2,IF(E11="X",1,0)))))</f>
        <v>1</v>
      </c>
      <c r="K11" s="236" t="str">
        <f>IF(J11=1,"RARA VEZ",IF(J11=2,"IMPROBABLE",IF(J11=3,"POSIBLE",IF(J11=4,"PROBABLE",IF(J11=5,"CASI SIEMPRE",FALSE)))))</f>
        <v>RARA VEZ</v>
      </c>
      <c r="L11" s="242" t="s">
        <v>46</v>
      </c>
      <c r="M11" s="244" t="s">
        <v>46</v>
      </c>
      <c r="N11" s="242"/>
      <c r="O11" s="242"/>
      <c r="P11" s="242"/>
      <c r="Q11" s="242" t="s">
        <v>46</v>
      </c>
      <c r="R11" s="242"/>
      <c r="S11" s="242"/>
      <c r="T11" s="244" t="s">
        <v>46</v>
      </c>
      <c r="U11" s="244" t="s">
        <v>46</v>
      </c>
      <c r="V11" s="242" t="s">
        <v>46</v>
      </c>
      <c r="W11" s="244" t="s">
        <v>46</v>
      </c>
      <c r="X11" s="244" t="s">
        <v>46</v>
      </c>
      <c r="Y11" s="244" t="s">
        <v>46</v>
      </c>
      <c r="Z11" s="242"/>
      <c r="AA11" s="242"/>
      <c r="AB11" s="242"/>
      <c r="AC11" s="242"/>
      <c r="AD11" s="242"/>
      <c r="AE11" s="248">
        <f>COUNTIF(L11:AD11,"X")</f>
        <v>9</v>
      </c>
      <c r="AF11" s="248" t="str">
        <f>IF(AE11=0,"",(IF(AE11&gt;=12,"5",IF(AE11&gt;=6,"4",IF(AE11&lt;=5,"3","")))))</f>
        <v>4</v>
      </c>
      <c r="AG11" s="236" t="str">
        <f>IF(AF11=0,"",(IF(AF11="5","CATASTRÓFICO",IF(AF11="3","MODERADO",IF(AF11="4","MAYOR","")))))</f>
        <v>MAYOR</v>
      </c>
      <c r="AH11" s="249">
        <f>+(AF11*J11)</f>
        <v>4</v>
      </c>
      <c r="AI11" s="332" t="s">
        <v>143</v>
      </c>
      <c r="AJ11" s="30" t="s">
        <v>436</v>
      </c>
      <c r="AK11" s="30" t="s">
        <v>87</v>
      </c>
      <c r="AL11" s="79">
        <f>IF(ISBLANK(AK11),"",IF(AK11="Asignado",15,"0"))</f>
        <v>15</v>
      </c>
      <c r="AM11" s="30" t="s">
        <v>94</v>
      </c>
      <c r="AN11" s="79">
        <f>IF(ISBLANK(AM11),"",IF(AM11="Adecuado",15,"0"))</f>
        <v>15</v>
      </c>
      <c r="AO11" s="30" t="s">
        <v>88</v>
      </c>
      <c r="AP11" s="79">
        <f>IF(ISBLANK(AO11),"",IF(AO11="Oportuna",15,"0"))</f>
        <v>15</v>
      </c>
      <c r="AQ11" s="30" t="s">
        <v>89</v>
      </c>
      <c r="AR11" s="79">
        <f>IF(ISBLANK(AQ11),"",IF(AQ11="Prevenir",15,IF(AQ11="Detectar",10,"0")))</f>
        <v>15</v>
      </c>
      <c r="AS11" s="30" t="s">
        <v>90</v>
      </c>
      <c r="AT11" s="79">
        <f>IF(ISBLANK(AS11),"",IF(AS11="Confiable",15,"0"))</f>
        <v>15</v>
      </c>
      <c r="AU11" s="30" t="s">
        <v>101</v>
      </c>
      <c r="AV11" s="79">
        <f>IF(ISBLANK(AU11),"",IF(AU11="Completa",10,IF(AU11="Incompleta",5,"0")))</f>
        <v>5</v>
      </c>
      <c r="AW11" s="80" t="s">
        <v>91</v>
      </c>
      <c r="AX11" s="79">
        <f>IF(ISBLANK(AW11),"",IF(AW11="Se Investigan y Resuelven Oportunamente",15,"0"))</f>
        <v>15</v>
      </c>
      <c r="AY11" s="13" t="str">
        <f>IF(AZ11&lt;86,"Débil",(IF(AZ11&gt;=96,"Fuerte","Moderado")))</f>
        <v>Moderado</v>
      </c>
      <c r="AZ11" s="13">
        <f>SUM(AX11,AV11,AT11,AR11,AP11,AN11,AL11)</f>
        <v>95</v>
      </c>
      <c r="BA11" s="13" t="s">
        <v>39</v>
      </c>
      <c r="BB11" s="13" t="str">
        <f>IF(ISBLANK(BA11),"",(IF(BA11="El control
no se ejecuta por parte del
responsable","Débil",(IF(BA11="El control se ejecuta de manera consistente por parte del responsable","Fuerte","Moderado")))))</f>
        <v>Fuerte</v>
      </c>
      <c r="BC11" s="23" t="str">
        <f>IF(AY11="","",(IF(BB11="Débil","Débil",IF(BB11="Moderado","Moderado",IF(AY11="Débil","Débil","Fuerte")))))</f>
        <v>Fuerte</v>
      </c>
      <c r="BD11" s="24">
        <f>IF(BC11="","",(IF(BC11="Fuerte",2,IF(BC11="Moderado",1,0))))</f>
        <v>2</v>
      </c>
      <c r="BE11" s="236" t="s">
        <v>144</v>
      </c>
      <c r="BF11" s="236" t="str">
        <f>AG11</f>
        <v>MAYOR</v>
      </c>
      <c r="BG11" s="238">
        <f>AVERAGE(BD9:BD10)</f>
        <v>2</v>
      </c>
      <c r="BH11" s="410" t="s">
        <v>143</v>
      </c>
      <c r="BI11" s="143" t="s">
        <v>437</v>
      </c>
      <c r="BJ11" s="163">
        <v>0</v>
      </c>
      <c r="BK11" s="163">
        <v>0</v>
      </c>
      <c r="BL11" s="163">
        <v>0</v>
      </c>
      <c r="BM11" s="57"/>
      <c r="BN11" s="57"/>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row>
    <row r="12" spans="1:347" ht="126.6" customHeight="1" x14ac:dyDescent="0.3">
      <c r="A12" s="287"/>
      <c r="B12" s="13" t="s">
        <v>317</v>
      </c>
      <c r="C12" s="254"/>
      <c r="D12" s="255"/>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c r="AH12" s="243"/>
      <c r="AI12" s="243"/>
      <c r="AJ12" s="30" t="s">
        <v>319</v>
      </c>
      <c r="AK12" s="30" t="s">
        <v>87</v>
      </c>
      <c r="AL12" s="79">
        <f>IF(ISBLANK(AK12),"",IF(AK12="Asignado",15,"0"))</f>
        <v>15</v>
      </c>
      <c r="AM12" s="30" t="s">
        <v>94</v>
      </c>
      <c r="AN12" s="79">
        <f>IF(ISBLANK(AM12),"",IF(AM12="Adecuado",15,"0"))</f>
        <v>15</v>
      </c>
      <c r="AO12" s="30" t="s">
        <v>88</v>
      </c>
      <c r="AP12" s="79">
        <f>IF(ISBLANK(AO12),"",IF(AO12="Oportuna",15,"0"))</f>
        <v>15</v>
      </c>
      <c r="AQ12" s="30" t="s">
        <v>89</v>
      </c>
      <c r="AR12" s="79">
        <f>IF(ISBLANK(AQ12),"",IF(AQ12="Prevenir",15,IF(AQ12="Detectar",10,"0")))</f>
        <v>15</v>
      </c>
      <c r="AS12" s="30" t="s">
        <v>90</v>
      </c>
      <c r="AT12" s="79">
        <f>IF(ISBLANK(AS12),"",IF(AS12="Confiable",15,"0"))</f>
        <v>15</v>
      </c>
      <c r="AU12" s="30" t="s">
        <v>101</v>
      </c>
      <c r="AV12" s="79">
        <f>IF(ISBLANK(AU12),"",IF(AU12="Completa",10,IF(AU12="Incompleta",5,"0")))</f>
        <v>5</v>
      </c>
      <c r="AW12" s="80" t="s">
        <v>91</v>
      </c>
      <c r="AX12" s="79">
        <f>IF(ISBLANK(AW12),"",IF(AW12="Se Investigan y Resuelven Oportunamente",15,"0"))</f>
        <v>15</v>
      </c>
      <c r="AY12" s="13" t="str">
        <f>IF(AZ12&lt;86,"Débil",(IF(AZ12&gt;=96,"Fuerte","Moderado")))</f>
        <v>Moderado</v>
      </c>
      <c r="AZ12" s="13">
        <f>SUM(AX12,AV12,AT12,AR12,AP12,AN12,AL12)</f>
        <v>95</v>
      </c>
      <c r="BA12" s="13" t="s">
        <v>39</v>
      </c>
      <c r="BB12" s="13" t="str">
        <f>IF(ISBLANK(BA12),"",(IF(BA12="El control
no se ejecuta por parte del
responsable","Débil",(IF(BA12="El control se ejecuta de manera consistente por parte del responsable","Fuerte","Moderado")))))</f>
        <v>Fuerte</v>
      </c>
      <c r="BC12" s="23" t="str">
        <f>IF(AY12="","",(IF(BB12="Débil","Débil",IF(BB12="Moderado","Moderado",IF(AY12="Débil","Débil","Fuerte")))))</f>
        <v>Fuerte</v>
      </c>
      <c r="BD12" s="24">
        <f>IF(BC12="","",(IF(BC12="Fuerte",2,IF(BC12="Moderado",1,0))))</f>
        <v>2</v>
      </c>
      <c r="BE12" s="243"/>
      <c r="BF12" s="243"/>
      <c r="BG12" s="243"/>
      <c r="BH12" s="259"/>
      <c r="BI12" s="143" t="s">
        <v>320</v>
      </c>
      <c r="BJ12" s="163">
        <v>0</v>
      </c>
      <c r="BK12" s="163">
        <v>0</v>
      </c>
      <c r="BL12" s="163">
        <v>0</v>
      </c>
      <c r="BM12" s="57"/>
      <c r="BN12" s="57"/>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row>
    <row r="14" spans="1:347" ht="15" customHeight="1" thickBot="1" x14ac:dyDescent="0.35"/>
    <row r="15" spans="1:347" ht="14.4" x14ac:dyDescent="0.3">
      <c r="B15" s="494" t="s">
        <v>106</v>
      </c>
      <c r="C15" s="495"/>
      <c r="D15" s="496"/>
      <c r="E15" s="82"/>
      <c r="F15" s="82"/>
    </row>
    <row r="16" spans="1:347" ht="14.4" x14ac:dyDescent="0.3">
      <c r="B16" s="186" t="s">
        <v>107</v>
      </c>
      <c r="C16" s="38" t="s">
        <v>108</v>
      </c>
      <c r="D16" s="218" t="s">
        <v>109</v>
      </c>
      <c r="E16" s="82"/>
      <c r="F16" s="82"/>
    </row>
    <row r="17" spans="2:8" ht="28.2" thickBot="1" x14ac:dyDescent="0.35">
      <c r="B17" s="219" t="s">
        <v>147</v>
      </c>
      <c r="C17" s="189" t="s">
        <v>148</v>
      </c>
      <c r="D17" s="220" t="s">
        <v>149</v>
      </c>
      <c r="E17" s="82"/>
      <c r="F17" s="82"/>
    </row>
    <row r="18" spans="2:8" ht="14.4" x14ac:dyDescent="0.3">
      <c r="E18" s="45"/>
      <c r="F18" s="45"/>
      <c r="G18" s="45"/>
      <c r="H18" s="45"/>
    </row>
    <row r="19" spans="2:8" thickBot="1" x14ac:dyDescent="0.35">
      <c r="E19" s="45"/>
      <c r="F19" s="45"/>
      <c r="G19" s="45"/>
      <c r="H19" s="45"/>
    </row>
    <row r="20" spans="2:8" ht="14.4" x14ac:dyDescent="0.3">
      <c r="B20" s="494" t="s">
        <v>113</v>
      </c>
      <c r="C20" s="495"/>
      <c r="D20" s="496"/>
      <c r="E20" s="45"/>
      <c r="F20" s="45"/>
      <c r="G20" s="45"/>
      <c r="H20" s="45"/>
    </row>
    <row r="21" spans="2:8" ht="14.4" x14ac:dyDescent="0.3">
      <c r="B21" s="186" t="s">
        <v>107</v>
      </c>
      <c r="C21" s="38" t="s">
        <v>108</v>
      </c>
      <c r="D21" s="218" t="s">
        <v>109</v>
      </c>
      <c r="E21" s="83"/>
      <c r="F21" s="83"/>
      <c r="G21" s="83"/>
      <c r="H21" s="83"/>
    </row>
    <row r="22" spans="2:8" ht="28.2" thickBot="1" x14ac:dyDescent="0.35">
      <c r="B22" s="219" t="str">
        <f>+'[2]Talento Humano'!B28</f>
        <v>Diana Espinosa Calderòn</v>
      </c>
      <c r="C22" s="189" t="s">
        <v>114</v>
      </c>
      <c r="D22" s="220" t="s">
        <v>115</v>
      </c>
      <c r="E22" s="83"/>
      <c r="G22" s="83"/>
      <c r="H22" s="83"/>
    </row>
    <row r="23" spans="2:8" ht="14.4" x14ac:dyDescent="0.3">
      <c r="E23" s="46"/>
      <c r="G23" s="493"/>
      <c r="H23" s="287"/>
    </row>
    <row r="24" spans="2:8" thickBot="1" x14ac:dyDescent="0.35">
      <c r="E24" s="45"/>
      <c r="F24" s="45"/>
      <c r="G24" s="493"/>
      <c r="H24" s="287"/>
    </row>
    <row r="25" spans="2:8" ht="14.4" x14ac:dyDescent="0.3">
      <c r="B25" s="494" t="s">
        <v>116</v>
      </c>
      <c r="C25" s="495"/>
      <c r="D25" s="496"/>
      <c r="E25" s="83"/>
      <c r="F25" s="83"/>
      <c r="G25" s="83"/>
      <c r="H25" s="83"/>
    </row>
    <row r="26" spans="2:8" ht="14.4" x14ac:dyDescent="0.3">
      <c r="B26" s="186" t="s">
        <v>107</v>
      </c>
      <c r="C26" s="38" t="s">
        <v>108</v>
      </c>
      <c r="D26" s="218" t="s">
        <v>109</v>
      </c>
      <c r="E26" s="83"/>
      <c r="G26" s="492"/>
      <c r="H26" s="287"/>
    </row>
    <row r="27" spans="2:8" ht="28.2" thickBot="1" x14ac:dyDescent="0.35">
      <c r="B27" s="188" t="str">
        <f>+'[2]Talento Humano'!B33</f>
        <v>Karolin Saldarriaga Angulo</v>
      </c>
      <c r="C27" s="189" t="s">
        <v>114</v>
      </c>
      <c r="D27" s="220" t="s">
        <v>117</v>
      </c>
      <c r="E27" s="46"/>
      <c r="G27" s="493"/>
      <c r="H27" s="287"/>
    </row>
    <row r="29" spans="2:8" ht="15" customHeight="1" thickBot="1" x14ac:dyDescent="0.35"/>
    <row r="30" spans="2:8" ht="14.4" x14ac:dyDescent="0.3">
      <c r="B30" s="494" t="s">
        <v>118</v>
      </c>
      <c r="C30" s="495"/>
      <c r="D30" s="496"/>
    </row>
    <row r="31" spans="2:8" thickBot="1" x14ac:dyDescent="0.35">
      <c r="B31" s="486" t="s">
        <v>119</v>
      </c>
      <c r="C31" s="487"/>
      <c r="D31" s="488"/>
    </row>
  </sheetData>
  <mergeCells count="144">
    <mergeCell ref="E4:BI4"/>
    <mergeCell ref="BJ4:BN5"/>
    <mergeCell ref="BF1:BI1"/>
    <mergeCell ref="BF2:BI3"/>
    <mergeCell ref="MB5:MG5"/>
    <mergeCell ref="A6:A8"/>
    <mergeCell ref="B6:B8"/>
    <mergeCell ref="C6:C8"/>
    <mergeCell ref="D6:D8"/>
    <mergeCell ref="J2:AZ2"/>
    <mergeCell ref="D3:I3"/>
    <mergeCell ref="J3:AZ3"/>
    <mergeCell ref="A4:D5"/>
    <mergeCell ref="A1:B3"/>
    <mergeCell ref="C1:C2"/>
    <mergeCell ref="D1:I2"/>
    <mergeCell ref="J1:AZ1"/>
    <mergeCell ref="BA1:BB3"/>
    <mergeCell ref="BC1:BE3"/>
    <mergeCell ref="E6:I6"/>
    <mergeCell ref="J6:K6"/>
    <mergeCell ref="L6:AE6"/>
    <mergeCell ref="AF6:AG6"/>
    <mergeCell ref="AH6:AI8"/>
    <mergeCell ref="BM6:BM8"/>
    <mergeCell ref="BN6:BN8"/>
    <mergeCell ref="J7:J8"/>
    <mergeCell ref="K7:K8"/>
    <mergeCell ref="AE7:AE8"/>
    <mergeCell ref="AF7:AF8"/>
    <mergeCell ref="AG7:AG8"/>
    <mergeCell ref="AK7:AL7"/>
    <mergeCell ref="BG6:BH8"/>
    <mergeCell ref="BJ6:BJ8"/>
    <mergeCell ref="AK6:AX6"/>
    <mergeCell ref="AY6:AZ8"/>
    <mergeCell ref="BA6:BB8"/>
    <mergeCell ref="BC6:BD8"/>
    <mergeCell ref="BE6:BE8"/>
    <mergeCell ref="AI9:AI10"/>
    <mergeCell ref="BE9:BE10"/>
    <mergeCell ref="G9:G10"/>
    <mergeCell ref="H9:H10"/>
    <mergeCell ref="I9:I10"/>
    <mergeCell ref="AJ6:AJ8"/>
    <mergeCell ref="E5:AI5"/>
    <mergeCell ref="BK6:BK8"/>
    <mergeCell ref="BL6:BL8"/>
    <mergeCell ref="AJ5:BI5"/>
    <mergeCell ref="BF6:BF8"/>
    <mergeCell ref="AM7:AN7"/>
    <mergeCell ref="AO7:AP7"/>
    <mergeCell ref="AU7:AV7"/>
    <mergeCell ref="AW7:AX7"/>
    <mergeCell ref="AK8:AL8"/>
    <mergeCell ref="AM8:AN8"/>
    <mergeCell ref="AO8:AP8"/>
    <mergeCell ref="AQ8:AR8"/>
    <mergeCell ref="AS8:AT8"/>
    <mergeCell ref="AU8:AV8"/>
    <mergeCell ref="AW8:AX8"/>
    <mergeCell ref="AQ7:AR7"/>
    <mergeCell ref="AS7:AT7"/>
    <mergeCell ref="V9:V10"/>
    <mergeCell ref="W9:W10"/>
    <mergeCell ref="X9:X10"/>
    <mergeCell ref="G11:G12"/>
    <mergeCell ref="H11:H12"/>
    <mergeCell ref="I11:I12"/>
    <mergeCell ref="J9:J10"/>
    <mergeCell ref="A9:A10"/>
    <mergeCell ref="C9:C10"/>
    <mergeCell ref="D9:D10"/>
    <mergeCell ref="E9:E10"/>
    <mergeCell ref="F9:F10"/>
    <mergeCell ref="V11:V12"/>
    <mergeCell ref="W11:W12"/>
    <mergeCell ref="X11:X12"/>
    <mergeCell ref="M11:M12"/>
    <mergeCell ref="N11:N12"/>
    <mergeCell ref="O11:O12"/>
    <mergeCell ref="P11:P12"/>
    <mergeCell ref="Q11:Q12"/>
    <mergeCell ref="R11:R12"/>
    <mergeCell ref="O9:O10"/>
    <mergeCell ref="P9:P10"/>
    <mergeCell ref="Q9:Q10"/>
    <mergeCell ref="AE9:AE10"/>
    <mergeCell ref="AF9:AF10"/>
    <mergeCell ref="AG9:AG10"/>
    <mergeCell ref="AH9:AH10"/>
    <mergeCell ref="Y9:Y10"/>
    <mergeCell ref="Z9:Z10"/>
    <mergeCell ref="AA9:AA10"/>
    <mergeCell ref="AB9:AB10"/>
    <mergeCell ref="AC9:AC10"/>
    <mergeCell ref="AD9:AD10"/>
    <mergeCell ref="R9:R10"/>
    <mergeCell ref="K9:K10"/>
    <mergeCell ref="L9:L10"/>
    <mergeCell ref="S11:S12"/>
    <mergeCell ref="T11:T12"/>
    <mergeCell ref="U11:U12"/>
    <mergeCell ref="S9:S10"/>
    <mergeCell ref="T9:T10"/>
    <mergeCell ref="U9:U10"/>
    <mergeCell ref="A11:A12"/>
    <mergeCell ref="G26:H26"/>
    <mergeCell ref="G27:H27"/>
    <mergeCell ref="B30:D30"/>
    <mergeCell ref="B20:D20"/>
    <mergeCell ref="G23:H23"/>
    <mergeCell ref="G24:H24"/>
    <mergeCell ref="B15:D15"/>
    <mergeCell ref="J11:J12"/>
    <mergeCell ref="B25:D25"/>
    <mergeCell ref="C11:C12"/>
    <mergeCell ref="D11:D12"/>
    <mergeCell ref="E11:E12"/>
    <mergeCell ref="F11:F12"/>
    <mergeCell ref="B31:D31"/>
    <mergeCell ref="BI6:BI8"/>
    <mergeCell ref="BF11:BF12"/>
    <mergeCell ref="BG11:BG12"/>
    <mergeCell ref="BH11:BH12"/>
    <mergeCell ref="AE11:AE12"/>
    <mergeCell ref="AF11:AF12"/>
    <mergeCell ref="AG11:AG12"/>
    <mergeCell ref="AH11:AH12"/>
    <mergeCell ref="AI11:AI12"/>
    <mergeCell ref="BE11:BE12"/>
    <mergeCell ref="Y11:Y12"/>
    <mergeCell ref="Z11:Z12"/>
    <mergeCell ref="AA11:AA12"/>
    <mergeCell ref="AB11:AB12"/>
    <mergeCell ref="AC11:AC12"/>
    <mergeCell ref="AD11:AD12"/>
    <mergeCell ref="K11:K12"/>
    <mergeCell ref="L11:L12"/>
    <mergeCell ref="BF9:BF10"/>
    <mergeCell ref="BG9:BG10"/>
    <mergeCell ref="BH9:BH10"/>
    <mergeCell ref="M9:M10"/>
    <mergeCell ref="N9:N10"/>
  </mergeCells>
  <conditionalFormatting sqref="J9 J11">
    <cfRule type="cellIs" dxfId="479" priority="85" operator="equal">
      <formula>5</formula>
    </cfRule>
    <cfRule type="cellIs" dxfId="478" priority="86" operator="equal">
      <formula>4</formula>
    </cfRule>
    <cfRule type="cellIs" dxfId="477" priority="87" operator="equal">
      <formula>3</formula>
    </cfRule>
    <cfRule type="cellIs" dxfId="476" priority="88" operator="equal">
      <formula>2</formula>
    </cfRule>
    <cfRule type="cellIs" dxfId="475" priority="89" operator="equal">
      <formula>1</formula>
    </cfRule>
  </conditionalFormatting>
  <conditionalFormatting sqref="K9 BE9 K11 BE11">
    <cfRule type="cellIs" dxfId="474" priority="81" operator="equal">
      <formula>"PROBABLE"</formula>
    </cfRule>
    <cfRule type="cellIs" dxfId="473" priority="80" operator="equal">
      <formula>"CASI SIEMPRE"</formula>
    </cfRule>
    <cfRule type="cellIs" dxfId="472" priority="82" operator="equal">
      <formula>"POSIBLE"</formula>
    </cfRule>
    <cfRule type="cellIs" dxfId="471" priority="83" operator="equal">
      <formula>"RARA VEZ"</formula>
    </cfRule>
    <cfRule type="cellIs" dxfId="470" priority="84" operator="equal">
      <formula>"IMPROBABLE"</formula>
    </cfRule>
  </conditionalFormatting>
  <conditionalFormatting sqref="AE9:AF9 AE11:AF11">
    <cfRule type="cellIs" dxfId="469" priority="90" operator="greaterThanOrEqual">
      <formula>12</formula>
    </cfRule>
    <cfRule type="cellIs" dxfId="468" priority="91" operator="between">
      <formula>6</formula>
      <formula>11</formula>
    </cfRule>
    <cfRule type="cellIs" dxfId="467" priority="92" operator="between">
      <formula>1</formula>
      <formula>5</formula>
    </cfRule>
  </conditionalFormatting>
  <conditionalFormatting sqref="AF9 AF11">
    <cfRule type="cellIs" dxfId="466" priority="77" operator="equal">
      <formula>4</formula>
    </cfRule>
    <cfRule type="cellIs" dxfId="465" priority="78" operator="equal">
      <formula>5</formula>
    </cfRule>
    <cfRule type="cellIs" dxfId="464" priority="79" operator="equal">
      <formula>3</formula>
    </cfRule>
  </conditionalFormatting>
  <conditionalFormatting sqref="AI9 BF9 BH9 AI11 BF11 BH11">
    <cfRule type="containsText" dxfId="463" priority="74" operator="containsText" text="MODERADO">
      <formula>NOT(ISERROR(SEARCH(("MODERADO"),(AI9))))</formula>
    </cfRule>
    <cfRule type="containsText" dxfId="462" priority="75" operator="containsText" text="EXTREMO">
      <formula>NOT(ISERROR(SEARCH(("EXTREMO"),(AI9))))</formula>
    </cfRule>
    <cfRule type="containsText" dxfId="461" priority="76" operator="containsText" text="ALTO">
      <formula>NOT(ISERROR(SEARCH(("ALTO"),(AI9))))</formula>
    </cfRule>
  </conditionalFormatting>
  <conditionalFormatting sqref="AL9:AL12">
    <cfRule type="cellIs" dxfId="460" priority="125" operator="equal">
      <formula>0</formula>
    </cfRule>
    <cfRule type="cellIs" dxfId="459" priority="124" stopIfTrue="1" operator="equal">
      <formula>10</formula>
    </cfRule>
    <cfRule type="cellIs" dxfId="458" priority="123" operator="equal">
      <formula>""""""</formula>
    </cfRule>
    <cfRule type="cellIs" dxfId="457" priority="126" stopIfTrue="1" operator="equal">
      <formula>15</formula>
    </cfRule>
  </conditionalFormatting>
  <conditionalFormatting sqref="AN9:AN12">
    <cfRule type="cellIs" dxfId="456" priority="120" stopIfTrue="1" operator="equal">
      <formula>10</formula>
    </cfRule>
    <cfRule type="cellIs" dxfId="455" priority="121" operator="equal">
      <formula>0</formula>
    </cfRule>
    <cfRule type="cellIs" dxfId="454" priority="122" stopIfTrue="1" operator="equal">
      <formula>15</formula>
    </cfRule>
    <cfRule type="cellIs" dxfId="453" priority="119" operator="equal">
      <formula>""""""</formula>
    </cfRule>
  </conditionalFormatting>
  <conditionalFormatting sqref="AP9:AP12">
    <cfRule type="cellIs" dxfId="452" priority="116" stopIfTrue="1" operator="equal">
      <formula>10</formula>
    </cfRule>
    <cfRule type="cellIs" dxfId="451" priority="115" operator="equal">
      <formula>""""""</formula>
    </cfRule>
    <cfRule type="cellIs" dxfId="450" priority="118" stopIfTrue="1" operator="equal">
      <formula>15</formula>
    </cfRule>
    <cfRule type="cellIs" dxfId="449" priority="117" operator="equal">
      <formula>0</formula>
    </cfRule>
  </conditionalFormatting>
  <conditionalFormatting sqref="AR9:AR12">
    <cfRule type="cellIs" dxfId="448" priority="112" stopIfTrue="1" operator="equal">
      <formula>10</formula>
    </cfRule>
    <cfRule type="cellIs" dxfId="447" priority="114" stopIfTrue="1" operator="equal">
      <formula>15</formula>
    </cfRule>
    <cfRule type="cellIs" dxfId="446" priority="113" operator="equal">
      <formula>0</formula>
    </cfRule>
    <cfRule type="cellIs" dxfId="445" priority="111" operator="equal">
      <formula>""""""</formula>
    </cfRule>
  </conditionalFormatting>
  <conditionalFormatting sqref="AT9:AT12">
    <cfRule type="cellIs" dxfId="444" priority="110" stopIfTrue="1" operator="equal">
      <formula>15</formula>
    </cfRule>
    <cfRule type="cellIs" dxfId="443" priority="107" operator="equal">
      <formula>""""""</formula>
    </cfRule>
    <cfRule type="cellIs" dxfId="442" priority="108" stopIfTrue="1" operator="equal">
      <formula>10</formula>
    </cfRule>
    <cfRule type="cellIs" dxfId="441" priority="109" operator="equal">
      <formula>0</formula>
    </cfRule>
  </conditionalFormatting>
  <conditionalFormatting sqref="AV9:AV12">
    <cfRule type="cellIs" dxfId="440" priority="96" operator="equal">
      <formula>""""""</formula>
    </cfRule>
    <cfRule type="cellIs" dxfId="439" priority="97" stopIfTrue="1" operator="equal">
      <formula>5</formula>
    </cfRule>
    <cfRule type="cellIs" dxfId="438" priority="98" operator="equal">
      <formula>0</formula>
    </cfRule>
    <cfRule type="cellIs" dxfId="437" priority="99" stopIfTrue="1" operator="equal">
      <formula>10</formula>
    </cfRule>
  </conditionalFormatting>
  <conditionalFormatting sqref="AX9:AX12">
    <cfRule type="cellIs" dxfId="436" priority="103" stopIfTrue="1" operator="equal">
      <formula>15</formula>
    </cfRule>
    <cfRule type="cellIs" dxfId="435" priority="102" operator="equal">
      <formula>0</formula>
    </cfRule>
    <cfRule type="cellIs" dxfId="434" priority="101" stopIfTrue="1" operator="equal">
      <formula>10</formula>
    </cfRule>
    <cfRule type="cellIs" dxfId="433" priority="100" operator="equal">
      <formula>""""""</formula>
    </cfRule>
  </conditionalFormatting>
  <conditionalFormatting sqref="AZ9:BA12">
    <cfRule type="cellIs" dxfId="432" priority="69" operator="between">
      <formula>0</formula>
      <formula>85</formula>
    </cfRule>
    <cfRule type="cellIs" dxfId="431" priority="67" operator="greaterThanOrEqual">
      <formula>96</formula>
    </cfRule>
    <cfRule type="cellIs" dxfId="430" priority="68" operator="between">
      <formula>86</formula>
      <formula>95</formula>
    </cfRule>
  </conditionalFormatting>
  <conditionalFormatting sqref="BB9:BC12 AY9:AY12">
    <cfRule type="cellIs" dxfId="429" priority="106" operator="equal">
      <formula>"FUERTE"</formula>
    </cfRule>
    <cfRule type="cellIs" dxfId="428" priority="105" operator="equal">
      <formula>"MODERADO"</formula>
    </cfRule>
    <cfRule type="cellIs" dxfId="427" priority="104" operator="equal">
      <formula>"DÉBIL"</formula>
    </cfRule>
  </conditionalFormatting>
  <conditionalFormatting sqref="BC9:BC12">
    <cfRule type="containsBlanks" dxfId="426" priority="70">
      <formula>LEN(TRIM(BC9))=0</formula>
    </cfRule>
    <cfRule type="containsText" dxfId="425" priority="71" operator="containsText" text="FUERTE">
      <formula>NOT(ISERROR(SEARCH(("FUERTE"),(BC9))))</formula>
    </cfRule>
    <cfRule type="containsText" dxfId="424" priority="72" operator="containsText" text="Moderado">
      <formula>NOT(ISERROR(SEARCH(("Moderado"),(BC9))))</formula>
    </cfRule>
    <cfRule type="containsText" dxfId="423" priority="73" operator="containsText" text="Debil">
      <formula>NOT(ISERROR(SEARCH(("Debil"),(BC9))))</formula>
    </cfRule>
  </conditionalFormatting>
  <conditionalFormatting sqref="BF9 BF11 AG9 AG11">
    <cfRule type="cellIs" dxfId="422" priority="95" operator="equal">
      <formula>"MODERADO"</formula>
    </cfRule>
    <cfRule type="cellIs" dxfId="421" priority="94" operator="equal">
      <formula>"MAYOR"</formula>
    </cfRule>
    <cfRule type="cellIs" dxfId="420" priority="93" operator="equal">
      <formula>"CATASTRÓFICO"</formula>
    </cfRule>
  </conditionalFormatting>
  <dataValidations count="11">
    <dataValidation type="list" allowBlank="1" showErrorMessage="1" sqref="BA9:BA12" xr:uid="{E9A200E3-36E2-410F-9415-CBFF75C25F45}">
      <formula1>$LZ$6:$LZ$9</formula1>
    </dataValidation>
    <dataValidation type="list" allowBlank="1" showErrorMessage="1" sqref="AW9:AW12" xr:uid="{7267BF2F-8366-44D7-B117-1C0DBD68335E}">
      <formula1>$MF$8:$MF$9</formula1>
    </dataValidation>
    <dataValidation type="list" allowBlank="1" showErrorMessage="1" sqref="AU9:AU12" xr:uid="{4F5C6387-3DAE-438E-8BD2-8EDF0D5EEC87}">
      <formula1>$MG$8:$MG$10</formula1>
    </dataValidation>
    <dataValidation type="list" allowBlank="1" showErrorMessage="1" sqref="AO9:AO12" xr:uid="{DF063A29-3775-4E29-BEF6-4E73B75F11D0}">
      <formula1>$MC$8:$MC$9</formula1>
    </dataValidation>
    <dataValidation type="list" allowBlank="1" showInputMessage="1" showErrorMessage="1" prompt="ADVERTENCIA - Si marca más de una opción para el mismo riesgo, será tomad por cierta la PROBABILIDAD MÁS ALTA" sqref="E9:I9 E11:I11" xr:uid="{F461372B-B93C-4691-AAD7-180952B63EAB}">
      <formula1>$MH$6</formula1>
    </dataValidation>
    <dataValidation type="list" allowBlank="1" showInputMessage="1" showErrorMessage="1" prompt="ADVERTENCIA - Si marca más de un valor para un mismo riesgo, se tomará por VERDADERO el IMPACTO MÁS ALTO" sqref="L9:N9 L11:N11" xr:uid="{C1D4E6EA-C149-4BF8-8C4B-107184814450}">
      <formula1>$MH$6</formula1>
    </dataValidation>
    <dataValidation type="list" allowBlank="1" showErrorMessage="1" sqref="AM9:AM12" xr:uid="{71E639F9-B107-4E56-B7C2-20FE4429DD78}">
      <formula1>$MB$10</formula1>
    </dataValidation>
    <dataValidation type="list" allowBlank="1" showErrorMessage="1" sqref="AK9:AK12" xr:uid="{4CF1AB15-F4E9-400B-81E7-5C8F9143460F}">
      <formula1>$MB$8:$MB$9</formula1>
    </dataValidation>
    <dataValidation type="list" allowBlank="1" showInputMessage="1" showErrorMessage="1" prompt="ERROR - NO ADMITE VALOR DIFERENTE AL DE LA LISTA DESPLEGABLE (X)" sqref="O9:AD9 O11:AD11" xr:uid="{9DBC0189-8676-4EB8-8FFE-51A88AF16DFD}">
      <formula1>$MH$6</formula1>
    </dataValidation>
    <dataValidation type="list" allowBlank="1" showErrorMessage="1" sqref="AS9:AS12" xr:uid="{130C038B-09C7-4898-B577-EC0697BA8FE5}">
      <formula1>$ME$8:$ME$9</formula1>
    </dataValidation>
    <dataValidation type="list" allowBlank="1" showErrorMessage="1" sqref="AQ9:AQ12" xr:uid="{E52E6149-7203-45A4-887A-9D3AD4CEDAA7}">
      <formula1>$MD$8:$MD$10</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B4C06-5355-45D4-9D45-259C2EA1B098}">
  <dimension ref="A1:MU29"/>
  <sheetViews>
    <sheetView topLeftCell="A11" zoomScale="80" zoomScaleNormal="80" workbookViewId="0">
      <selection activeCell="K2" sqref="K2:BA2"/>
    </sheetView>
  </sheetViews>
  <sheetFormatPr baseColWidth="10" defaultColWidth="14" defaultRowHeight="15" customHeight="1" x14ac:dyDescent="0.3"/>
  <cols>
    <col min="1" max="1" width="3.88671875" customWidth="1"/>
    <col min="2" max="2" width="56.77734375" customWidth="1"/>
    <col min="3" max="3" width="33.5546875" customWidth="1"/>
    <col min="4" max="4" width="15" customWidth="1"/>
    <col min="5" max="5" width="29.5546875" customWidth="1"/>
    <col min="6" max="10" width="6.109375" customWidth="1"/>
    <col min="11" max="11" width="6" customWidth="1"/>
    <col min="12" max="12" width="14.88671875" customWidth="1"/>
    <col min="13" max="19" width="8.33203125" customWidth="1"/>
    <col min="20" max="20" width="14.88671875" customWidth="1"/>
    <col min="21" max="31" width="8.44140625" customWidth="1"/>
    <col min="32" max="33" width="7.109375" customWidth="1"/>
    <col min="34" max="34" width="14.88671875" customWidth="1"/>
    <col min="35" max="35" width="7.33203125" customWidth="1"/>
    <col min="36" max="36" width="14.88671875" customWidth="1"/>
    <col min="37" max="37" width="62.109375" customWidth="1"/>
    <col min="38" max="38" width="14.88671875" hidden="1" customWidth="1"/>
    <col min="39" max="39" width="4.88671875" hidden="1" customWidth="1"/>
    <col min="40" max="40" width="14.88671875" hidden="1" customWidth="1"/>
    <col min="41" max="41" width="5" hidden="1" customWidth="1"/>
    <col min="42" max="42" width="14.88671875" hidden="1" customWidth="1"/>
    <col min="43" max="43" width="5" hidden="1" customWidth="1"/>
    <col min="44" max="44" width="14.88671875" hidden="1" customWidth="1"/>
    <col min="45" max="45" width="5.109375" hidden="1" customWidth="1"/>
    <col min="46" max="46" width="14.88671875" hidden="1" customWidth="1"/>
    <col min="47" max="47" width="6.21875" hidden="1" customWidth="1"/>
    <col min="48" max="48" width="14.88671875" hidden="1" customWidth="1"/>
    <col min="49" max="49" width="7.33203125" hidden="1" customWidth="1"/>
    <col min="50" max="50" width="14.88671875" hidden="1" customWidth="1"/>
    <col min="51" max="51" width="7.33203125" hidden="1" customWidth="1"/>
    <col min="52" max="52" width="14.88671875" hidden="1" customWidth="1"/>
    <col min="53" max="53" width="7.88671875" hidden="1" customWidth="1"/>
    <col min="54" max="54" width="14.88671875" hidden="1" customWidth="1"/>
    <col min="55" max="55" width="24.5546875" customWidth="1"/>
    <col min="56" max="56" width="10.21875" customWidth="1"/>
    <col min="57" max="57" width="8.44140625" customWidth="1"/>
    <col min="58" max="58" width="9.44140625" customWidth="1"/>
    <col min="59" max="59" width="12.33203125" customWidth="1"/>
    <col min="60" max="60" width="11.109375" customWidth="1"/>
    <col min="61" max="61" width="5.109375" hidden="1" customWidth="1"/>
    <col min="62" max="62" width="0" hidden="1" customWidth="1"/>
    <col min="63" max="63" width="25.6640625" hidden="1" customWidth="1"/>
    <col min="64" max="64" width="31.77734375" hidden="1" customWidth="1"/>
    <col min="65" max="65" width="20.6640625" hidden="1" customWidth="1"/>
    <col min="66" max="66" width="15.77734375" hidden="1" customWidth="1"/>
    <col min="67" max="67" width="22.6640625" customWidth="1"/>
    <col min="68" max="68" width="18" customWidth="1"/>
    <col min="69" max="69" width="17.6640625" customWidth="1"/>
    <col min="70" max="70" width="16.77734375" customWidth="1"/>
    <col min="71" max="71" width="15.77734375" customWidth="1"/>
    <col min="72" max="72" width="21.44140625" customWidth="1"/>
    <col min="73" max="73" width="54.88671875" customWidth="1"/>
    <col min="74" max="298" width="10.5546875" customWidth="1"/>
    <col min="299" max="299" width="3.88671875" customWidth="1"/>
    <col min="300" max="300" width="16.21875" customWidth="1"/>
    <col min="301" max="301" width="44" customWidth="1"/>
    <col min="302" max="302" width="34.5546875" customWidth="1"/>
    <col min="303" max="303" width="15" customWidth="1"/>
    <col min="304" max="304" width="29.5546875" customWidth="1"/>
    <col min="305" max="306" width="9.5546875" customWidth="1"/>
    <col min="307" max="307" width="3.88671875" customWidth="1"/>
    <col min="308" max="308" width="13.44140625" customWidth="1"/>
    <col min="309" max="309" width="38.33203125" customWidth="1"/>
    <col min="310" max="311" width="12.88671875" customWidth="1"/>
    <col min="312" max="312" width="13.44140625" customWidth="1"/>
    <col min="313" max="313" width="12.109375" customWidth="1"/>
    <col min="314" max="314" width="13.88671875" customWidth="1"/>
    <col min="315" max="315" width="13.33203125" customWidth="1"/>
    <col min="316" max="316" width="12.109375" customWidth="1"/>
    <col min="317" max="317" width="13.44140625" customWidth="1"/>
    <col min="318" max="319" width="12.6640625" customWidth="1"/>
    <col min="320" max="320" width="14.88671875" customWidth="1"/>
    <col min="321" max="321" width="12.33203125" customWidth="1"/>
    <col min="322" max="322" width="3.77734375" customWidth="1"/>
    <col min="323" max="323" width="15.109375" customWidth="1"/>
    <col min="324" max="324" width="9.88671875" customWidth="1"/>
    <col min="325" max="325" width="52.21875" customWidth="1"/>
    <col min="326" max="326" width="31.77734375" customWidth="1"/>
    <col min="327" max="327" width="20.6640625" customWidth="1"/>
    <col min="328" max="359" width="10.5546875" customWidth="1"/>
  </cols>
  <sheetData>
    <row r="1" spans="1:359" ht="28.2" customHeight="1" thickBot="1" x14ac:dyDescent="0.35">
      <c r="A1" s="298"/>
      <c r="B1" s="293"/>
      <c r="C1" s="299" t="s">
        <v>0</v>
      </c>
      <c r="D1" s="294" t="s">
        <v>151</v>
      </c>
      <c r="E1" s="295"/>
      <c r="F1" s="295"/>
      <c r="G1" s="295"/>
      <c r="H1" s="295"/>
      <c r="I1" s="295"/>
      <c r="J1" s="295"/>
      <c r="K1" s="525" t="s">
        <v>2</v>
      </c>
      <c r="L1" s="526"/>
      <c r="M1" s="526"/>
      <c r="N1" s="526"/>
      <c r="O1" s="526"/>
      <c r="P1" s="526"/>
      <c r="Q1" s="526"/>
      <c r="R1" s="526"/>
      <c r="S1" s="526"/>
      <c r="T1" s="526"/>
      <c r="U1" s="526"/>
      <c r="V1" s="526"/>
      <c r="W1" s="526"/>
      <c r="X1" s="526"/>
      <c r="Y1" s="526"/>
      <c r="Z1" s="526"/>
      <c r="AA1" s="526"/>
      <c r="AB1" s="526"/>
      <c r="AC1" s="526"/>
      <c r="AD1" s="526"/>
      <c r="AE1" s="526"/>
      <c r="AF1" s="526"/>
      <c r="AG1" s="526"/>
      <c r="AH1" s="526"/>
      <c r="AI1" s="526"/>
      <c r="AJ1" s="526"/>
      <c r="AK1" s="526"/>
      <c r="AL1" s="526"/>
      <c r="AM1" s="526"/>
      <c r="AN1" s="526"/>
      <c r="AO1" s="526"/>
      <c r="AP1" s="526"/>
      <c r="AQ1" s="526"/>
      <c r="AR1" s="526"/>
      <c r="AS1" s="526"/>
      <c r="AT1" s="526"/>
      <c r="AU1" s="526"/>
      <c r="AV1" s="526"/>
      <c r="AW1" s="526"/>
      <c r="AX1" s="526"/>
      <c r="AY1" s="526"/>
      <c r="AZ1" s="526"/>
      <c r="BA1" s="527"/>
      <c r="BB1" s="364" t="s">
        <v>3</v>
      </c>
      <c r="BC1" s="365"/>
      <c r="BD1" s="426" t="s">
        <v>123</v>
      </c>
      <c r="BE1" s="307"/>
      <c r="BF1" s="308"/>
      <c r="BG1" s="502" t="s">
        <v>124</v>
      </c>
      <c r="BH1" s="503"/>
      <c r="BI1" s="503"/>
      <c r="BJ1" s="503"/>
      <c r="BK1" s="503"/>
      <c r="BL1" s="503"/>
      <c r="BM1" s="503"/>
      <c r="BN1" s="503"/>
      <c r="BO1" s="504"/>
      <c r="BP1" s="66"/>
      <c r="BQ1" s="66"/>
      <c r="BR1" s="66"/>
      <c r="BS1" s="66"/>
      <c r="BT1" s="66"/>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row>
    <row r="2" spans="1:359" ht="25.8" customHeight="1" x14ac:dyDescent="0.3">
      <c r="A2" s="272"/>
      <c r="B2" s="271"/>
      <c r="C2" s="243"/>
      <c r="D2" s="301"/>
      <c r="E2" s="302"/>
      <c r="F2" s="302"/>
      <c r="G2" s="302"/>
      <c r="H2" s="302"/>
      <c r="I2" s="302"/>
      <c r="J2" s="302"/>
      <c r="K2" s="519" t="s">
        <v>413</v>
      </c>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520"/>
      <c r="BB2" s="366"/>
      <c r="BC2" s="367"/>
      <c r="BD2" s="427"/>
      <c r="BE2" s="309"/>
      <c r="BF2" s="308"/>
      <c r="BG2" s="311" t="s">
        <v>6</v>
      </c>
      <c r="BH2" s="312"/>
      <c r="BI2" s="312"/>
      <c r="BJ2" s="312"/>
      <c r="BK2" s="312"/>
      <c r="BL2" s="312"/>
      <c r="BM2" s="312"/>
      <c r="BN2" s="312"/>
      <c r="BO2" s="313"/>
      <c r="BP2" s="66"/>
      <c r="BQ2" s="66"/>
      <c r="BR2" s="66"/>
      <c r="BS2" s="66"/>
      <c r="BT2" s="66"/>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row>
    <row r="3" spans="1:359" ht="56.4" customHeight="1" thickBot="1" x14ac:dyDescent="0.35">
      <c r="A3" s="259"/>
      <c r="B3" s="273"/>
      <c r="C3" s="4" t="s">
        <v>7</v>
      </c>
      <c r="D3" s="521" t="s">
        <v>321</v>
      </c>
      <c r="E3" s="233"/>
      <c r="F3" s="233"/>
      <c r="G3" s="233"/>
      <c r="H3" s="233"/>
      <c r="I3" s="233"/>
      <c r="J3" s="233"/>
      <c r="K3" s="522" t="s">
        <v>412</v>
      </c>
      <c r="L3" s="523"/>
      <c r="M3" s="523"/>
      <c r="N3" s="523"/>
      <c r="O3" s="523"/>
      <c r="P3" s="523"/>
      <c r="Q3" s="523"/>
      <c r="R3" s="523"/>
      <c r="S3" s="523"/>
      <c r="T3" s="523"/>
      <c r="U3" s="523"/>
      <c r="V3" s="523"/>
      <c r="W3" s="523"/>
      <c r="X3" s="523"/>
      <c r="Y3" s="523"/>
      <c r="Z3" s="523"/>
      <c r="AA3" s="523"/>
      <c r="AB3" s="523"/>
      <c r="AC3" s="523"/>
      <c r="AD3" s="523"/>
      <c r="AE3" s="523"/>
      <c r="AF3" s="523"/>
      <c r="AG3" s="523"/>
      <c r="AH3" s="523"/>
      <c r="AI3" s="523"/>
      <c r="AJ3" s="523"/>
      <c r="AK3" s="523"/>
      <c r="AL3" s="523"/>
      <c r="AM3" s="523"/>
      <c r="AN3" s="523"/>
      <c r="AO3" s="523"/>
      <c r="AP3" s="523"/>
      <c r="AQ3" s="523"/>
      <c r="AR3" s="523"/>
      <c r="AS3" s="523"/>
      <c r="AT3" s="523"/>
      <c r="AU3" s="523"/>
      <c r="AV3" s="523"/>
      <c r="AW3" s="523"/>
      <c r="AX3" s="523"/>
      <c r="AY3" s="523"/>
      <c r="AZ3" s="523"/>
      <c r="BA3" s="524"/>
      <c r="BB3" s="368"/>
      <c r="BC3" s="369"/>
      <c r="BD3" s="427"/>
      <c r="BE3" s="307"/>
      <c r="BF3" s="308"/>
      <c r="BG3" s="283"/>
      <c r="BH3" s="284"/>
      <c r="BI3" s="284"/>
      <c r="BJ3" s="284"/>
      <c r="BK3" s="284"/>
      <c r="BL3" s="284"/>
      <c r="BM3" s="284"/>
      <c r="BN3" s="284"/>
      <c r="BO3" s="285"/>
      <c r="BP3" s="66"/>
      <c r="BQ3" s="66"/>
      <c r="BR3" s="66"/>
      <c r="BS3" s="66"/>
      <c r="BT3" s="66"/>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row>
    <row r="4" spans="1:359" ht="14.4" x14ac:dyDescent="0.3">
      <c r="A4" s="297" t="s">
        <v>10</v>
      </c>
      <c r="B4" s="292"/>
      <c r="C4" s="292"/>
      <c r="D4" s="292"/>
      <c r="E4" s="293"/>
      <c r="F4" s="315" t="s">
        <v>11</v>
      </c>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264"/>
      <c r="AH4" s="264"/>
      <c r="AI4" s="264"/>
      <c r="AJ4" s="264"/>
      <c r="AK4" s="264"/>
      <c r="AL4" s="264"/>
      <c r="AM4" s="264"/>
      <c r="AN4" s="264"/>
      <c r="AO4" s="264"/>
      <c r="AP4" s="264"/>
      <c r="AQ4" s="264"/>
      <c r="AR4" s="264"/>
      <c r="AS4" s="264"/>
      <c r="AT4" s="264"/>
      <c r="AU4" s="264"/>
      <c r="AV4" s="264"/>
      <c r="AW4" s="264"/>
      <c r="AX4" s="264"/>
      <c r="AY4" s="264"/>
      <c r="AZ4" s="264"/>
      <c r="BA4" s="264"/>
      <c r="BB4" s="264"/>
      <c r="BC4" s="264"/>
      <c r="BD4" s="264"/>
      <c r="BE4" s="264"/>
      <c r="BF4" s="264"/>
      <c r="BG4" s="264"/>
      <c r="BH4" s="264"/>
      <c r="BI4" s="264"/>
      <c r="BJ4" s="264"/>
      <c r="BK4" s="264" t="s">
        <v>126</v>
      </c>
      <c r="BL4" s="264"/>
      <c r="BM4" s="264"/>
      <c r="BN4" s="264"/>
      <c r="BO4" s="60"/>
      <c r="BP4" s="228" t="s">
        <v>12</v>
      </c>
      <c r="BQ4" s="228"/>
      <c r="BR4" s="228"/>
      <c r="BS4" s="228"/>
      <c r="BT4" s="228"/>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row>
    <row r="5" spans="1:359" ht="28.2" customHeight="1" x14ac:dyDescent="0.3">
      <c r="A5" s="259"/>
      <c r="B5" s="266"/>
      <c r="C5" s="266"/>
      <c r="D5" s="266"/>
      <c r="E5" s="273"/>
      <c r="F5" s="376"/>
      <c r="G5" s="377"/>
      <c r="H5" s="377"/>
      <c r="I5" s="377"/>
      <c r="J5" s="377"/>
      <c r="K5" s="377"/>
      <c r="L5" s="377"/>
      <c r="M5" s="377"/>
      <c r="N5" s="377"/>
      <c r="O5" s="377"/>
      <c r="P5" s="377"/>
      <c r="Q5" s="377"/>
      <c r="R5" s="377"/>
      <c r="S5" s="377"/>
      <c r="T5" s="377"/>
      <c r="U5" s="377"/>
      <c r="V5" s="377"/>
      <c r="W5" s="377"/>
      <c r="X5" s="377"/>
      <c r="Y5" s="377"/>
      <c r="Z5" s="377"/>
      <c r="AA5" s="377"/>
      <c r="AB5" s="377"/>
      <c r="AC5" s="377"/>
      <c r="AD5" s="377"/>
      <c r="AE5" s="377"/>
      <c r="AF5" s="377"/>
      <c r="AG5" s="377"/>
      <c r="AH5" s="377"/>
      <c r="AI5" s="377"/>
      <c r="AJ5" s="377"/>
      <c r="AK5" s="377"/>
      <c r="AL5" s="377"/>
      <c r="AM5" s="377"/>
      <c r="AN5" s="377"/>
      <c r="AO5" s="377"/>
      <c r="AP5" s="377"/>
      <c r="AQ5" s="377"/>
      <c r="AR5" s="377"/>
      <c r="AS5" s="377"/>
      <c r="AT5" s="377"/>
      <c r="AU5" s="377"/>
      <c r="AV5" s="377"/>
      <c r="AW5" s="377"/>
      <c r="AX5" s="377"/>
      <c r="AY5" s="377"/>
      <c r="AZ5" s="377"/>
      <c r="BA5" s="377"/>
      <c r="BB5" s="377"/>
      <c r="BC5" s="377"/>
      <c r="BD5" s="377"/>
      <c r="BE5" s="377"/>
      <c r="BF5" s="377"/>
      <c r="BG5" s="377"/>
      <c r="BH5" s="377"/>
      <c r="BI5" s="377"/>
      <c r="BJ5" s="377"/>
      <c r="BK5" s="377"/>
      <c r="BL5" s="377"/>
      <c r="BM5" s="377"/>
      <c r="BN5" s="377"/>
      <c r="BO5" s="60"/>
      <c r="BP5" s="228"/>
      <c r="BQ5" s="228"/>
      <c r="BR5" s="228"/>
      <c r="BS5" s="228"/>
      <c r="BT5" s="228"/>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t="s">
        <v>15</v>
      </c>
      <c r="MM5" s="2"/>
      <c r="MN5" s="286" t="s">
        <v>16</v>
      </c>
      <c r="MO5" s="287"/>
      <c r="MP5" s="287"/>
      <c r="MQ5" s="287"/>
      <c r="MR5" s="287"/>
      <c r="MS5" s="287"/>
      <c r="MT5" s="6" t="s">
        <v>17</v>
      </c>
      <c r="MU5" s="6" t="s">
        <v>18</v>
      </c>
    </row>
    <row r="6" spans="1:359" ht="47.4" customHeight="1" x14ac:dyDescent="0.3">
      <c r="A6" s="267" t="s">
        <v>19</v>
      </c>
      <c r="B6" s="267" t="s">
        <v>20</v>
      </c>
      <c r="C6" s="267" t="s">
        <v>21</v>
      </c>
      <c r="D6" s="267" t="s">
        <v>22</v>
      </c>
      <c r="E6" s="267" t="s">
        <v>23</v>
      </c>
      <c r="F6" s="263" t="s">
        <v>24</v>
      </c>
      <c r="G6" s="233"/>
      <c r="H6" s="233"/>
      <c r="I6" s="233"/>
      <c r="J6" s="234"/>
      <c r="K6" s="263" t="s">
        <v>25</v>
      </c>
      <c r="L6" s="234"/>
      <c r="M6" s="263" t="s">
        <v>26</v>
      </c>
      <c r="N6" s="233"/>
      <c r="O6" s="233"/>
      <c r="P6" s="233"/>
      <c r="Q6" s="233"/>
      <c r="R6" s="233"/>
      <c r="S6" s="233"/>
      <c r="T6" s="233"/>
      <c r="U6" s="233"/>
      <c r="V6" s="233"/>
      <c r="W6" s="233"/>
      <c r="X6" s="233"/>
      <c r="Y6" s="233"/>
      <c r="Z6" s="233"/>
      <c r="AA6" s="233"/>
      <c r="AB6" s="233"/>
      <c r="AC6" s="233"/>
      <c r="AD6" s="233"/>
      <c r="AE6" s="233"/>
      <c r="AF6" s="234"/>
      <c r="AG6" s="263" t="s">
        <v>25</v>
      </c>
      <c r="AH6" s="234"/>
      <c r="AI6" s="310" t="s">
        <v>27</v>
      </c>
      <c r="AJ6" s="293"/>
      <c r="AK6" s="267" t="s">
        <v>28</v>
      </c>
      <c r="AL6" s="262" t="s">
        <v>29</v>
      </c>
      <c r="AM6" s="233"/>
      <c r="AN6" s="233"/>
      <c r="AO6" s="233"/>
      <c r="AP6" s="233"/>
      <c r="AQ6" s="233"/>
      <c r="AR6" s="233"/>
      <c r="AS6" s="233"/>
      <c r="AT6" s="233"/>
      <c r="AU6" s="233"/>
      <c r="AV6" s="233"/>
      <c r="AW6" s="233"/>
      <c r="AX6" s="233"/>
      <c r="AY6" s="234"/>
      <c r="AZ6" s="350" t="s">
        <v>30</v>
      </c>
      <c r="BA6" s="293"/>
      <c r="BB6" s="351" t="s">
        <v>31</v>
      </c>
      <c r="BC6" s="293"/>
      <c r="BD6" s="351" t="s">
        <v>32</v>
      </c>
      <c r="BE6" s="293"/>
      <c r="BF6" s="351" t="s">
        <v>24</v>
      </c>
      <c r="BG6" s="352"/>
      <c r="BH6" s="267" t="s">
        <v>26</v>
      </c>
      <c r="BI6" s="310" t="s">
        <v>33</v>
      </c>
      <c r="BJ6" s="293"/>
      <c r="BK6" s="267" t="s">
        <v>127</v>
      </c>
      <c r="BL6" s="267" t="s">
        <v>128</v>
      </c>
      <c r="BM6" s="267" t="s">
        <v>129</v>
      </c>
      <c r="BN6" s="267" t="s">
        <v>130</v>
      </c>
      <c r="BO6" s="323" t="s">
        <v>139</v>
      </c>
      <c r="BP6" s="323" t="s">
        <v>34</v>
      </c>
      <c r="BQ6" s="323" t="s">
        <v>35</v>
      </c>
      <c r="BR6" s="323" t="s">
        <v>36</v>
      </c>
      <c r="BS6" s="323" t="s">
        <v>37</v>
      </c>
      <c r="BT6" s="323" t="s">
        <v>38</v>
      </c>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6" t="s">
        <v>39</v>
      </c>
      <c r="MM6" s="2"/>
      <c r="MN6" s="2" t="s">
        <v>40</v>
      </c>
      <c r="MO6" s="2" t="s">
        <v>41</v>
      </c>
      <c r="MP6" s="2" t="s">
        <v>42</v>
      </c>
      <c r="MQ6" s="2" t="s">
        <v>43</v>
      </c>
      <c r="MR6" s="2" t="s">
        <v>44</v>
      </c>
      <c r="MS6" s="2" t="s">
        <v>45</v>
      </c>
      <c r="MT6" s="6" t="s">
        <v>46</v>
      </c>
      <c r="MU6" s="2"/>
    </row>
    <row r="7" spans="1:359" ht="14.4" x14ac:dyDescent="0.3">
      <c r="A7" s="225"/>
      <c r="B7" s="225"/>
      <c r="C7" s="225"/>
      <c r="D7" s="225"/>
      <c r="E7" s="225"/>
      <c r="F7" s="7">
        <v>1</v>
      </c>
      <c r="G7" s="7">
        <v>2</v>
      </c>
      <c r="H7" s="7">
        <v>3</v>
      </c>
      <c r="I7" s="7">
        <v>4</v>
      </c>
      <c r="J7" s="7">
        <v>5</v>
      </c>
      <c r="K7" s="267" t="s">
        <v>47</v>
      </c>
      <c r="L7" s="268" t="s">
        <v>48</v>
      </c>
      <c r="M7" s="8">
        <v>1</v>
      </c>
      <c r="N7" s="8">
        <v>2</v>
      </c>
      <c r="O7" s="8">
        <v>3</v>
      </c>
      <c r="P7" s="8">
        <v>4</v>
      </c>
      <c r="Q7" s="8">
        <v>5</v>
      </c>
      <c r="R7" s="8">
        <v>6</v>
      </c>
      <c r="S7" s="8">
        <v>7</v>
      </c>
      <c r="T7" s="8">
        <v>8</v>
      </c>
      <c r="U7" s="8">
        <v>9</v>
      </c>
      <c r="V7" s="8">
        <v>10</v>
      </c>
      <c r="W7" s="8">
        <v>11</v>
      </c>
      <c r="X7" s="8">
        <v>12</v>
      </c>
      <c r="Y7" s="8">
        <v>13</v>
      </c>
      <c r="Z7" s="8">
        <v>14</v>
      </c>
      <c r="AA7" s="8">
        <v>15</v>
      </c>
      <c r="AB7" s="8">
        <v>16</v>
      </c>
      <c r="AC7" s="8">
        <v>17</v>
      </c>
      <c r="AD7" s="8">
        <v>18</v>
      </c>
      <c r="AE7" s="8">
        <v>19</v>
      </c>
      <c r="AF7" s="423" t="s">
        <v>49</v>
      </c>
      <c r="AG7" s="267" t="s">
        <v>47</v>
      </c>
      <c r="AH7" s="268" t="s">
        <v>48</v>
      </c>
      <c r="AI7" s="272"/>
      <c r="AJ7" s="271"/>
      <c r="AK7" s="225"/>
      <c r="AL7" s="262" t="s">
        <v>50</v>
      </c>
      <c r="AM7" s="234"/>
      <c r="AN7" s="262" t="s">
        <v>51</v>
      </c>
      <c r="AO7" s="234"/>
      <c r="AP7" s="262" t="s">
        <v>53</v>
      </c>
      <c r="AQ7" s="234"/>
      <c r="AR7" s="262" t="s">
        <v>54</v>
      </c>
      <c r="AS7" s="234"/>
      <c r="AT7" s="262" t="s">
        <v>55</v>
      </c>
      <c r="AU7" s="234"/>
      <c r="AV7" s="262" t="s">
        <v>56</v>
      </c>
      <c r="AW7" s="234"/>
      <c r="AX7" s="262" t="s">
        <v>131</v>
      </c>
      <c r="AY7" s="234"/>
      <c r="AZ7" s="272"/>
      <c r="BA7" s="271"/>
      <c r="BB7" s="272"/>
      <c r="BC7" s="271"/>
      <c r="BD7" s="272"/>
      <c r="BE7" s="271"/>
      <c r="BF7" s="276"/>
      <c r="BG7" s="277"/>
      <c r="BH7" s="225"/>
      <c r="BI7" s="272"/>
      <c r="BJ7" s="271"/>
      <c r="BK7" s="225"/>
      <c r="BL7" s="225"/>
      <c r="BM7" s="225"/>
      <c r="BN7" s="225"/>
      <c r="BO7" s="323"/>
      <c r="BP7" s="323"/>
      <c r="BQ7" s="323"/>
      <c r="BR7" s="323"/>
      <c r="BS7" s="323"/>
      <c r="BT7" s="323"/>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6"/>
      <c r="MM7" s="2"/>
      <c r="MN7" s="2"/>
      <c r="MO7" s="2"/>
      <c r="MP7" s="2"/>
      <c r="MQ7" s="2"/>
      <c r="MR7" s="2"/>
      <c r="MS7" s="2"/>
      <c r="MT7" s="6"/>
      <c r="MU7" s="2"/>
    </row>
    <row r="8" spans="1:359" ht="20.399999999999999" customHeight="1" x14ac:dyDescent="0.3">
      <c r="A8" s="243"/>
      <c r="B8" s="225"/>
      <c r="C8" s="225"/>
      <c r="D8" s="225"/>
      <c r="E8" s="225"/>
      <c r="F8" s="9" t="s">
        <v>57</v>
      </c>
      <c r="G8" s="9" t="s">
        <v>58</v>
      </c>
      <c r="H8" s="9" t="s">
        <v>59</v>
      </c>
      <c r="I8" s="9" t="s">
        <v>60</v>
      </c>
      <c r="J8" s="9" t="s">
        <v>61</v>
      </c>
      <c r="K8" s="243"/>
      <c r="L8" s="243"/>
      <c r="M8" s="9" t="s">
        <v>62</v>
      </c>
      <c r="N8" s="10" t="s">
        <v>63</v>
      </c>
      <c r="O8" s="9" t="s">
        <v>64</v>
      </c>
      <c r="P8" s="9" t="s">
        <v>65</v>
      </c>
      <c r="Q8" s="9" t="s">
        <v>66</v>
      </c>
      <c r="R8" s="9" t="s">
        <v>67</v>
      </c>
      <c r="S8" s="9" t="s">
        <v>68</v>
      </c>
      <c r="T8" s="9" t="s">
        <v>69</v>
      </c>
      <c r="U8" s="9" t="s">
        <v>70</v>
      </c>
      <c r="V8" s="9" t="s">
        <v>71</v>
      </c>
      <c r="W8" s="9" t="s">
        <v>72</v>
      </c>
      <c r="X8" s="9" t="s">
        <v>73</v>
      </c>
      <c r="Y8" s="9" t="s">
        <v>74</v>
      </c>
      <c r="Z8" s="9" t="s">
        <v>75</v>
      </c>
      <c r="AA8" s="9" t="s">
        <v>76</v>
      </c>
      <c r="AB8" s="9" t="s">
        <v>77</v>
      </c>
      <c r="AC8" s="9" t="s">
        <v>78</v>
      </c>
      <c r="AD8" s="9" t="s">
        <v>79</v>
      </c>
      <c r="AE8" s="9" t="s">
        <v>80</v>
      </c>
      <c r="AF8" s="243"/>
      <c r="AG8" s="243"/>
      <c r="AH8" s="243"/>
      <c r="AI8" s="259"/>
      <c r="AJ8" s="273"/>
      <c r="AK8" s="225"/>
      <c r="AL8" s="263" t="s">
        <v>40</v>
      </c>
      <c r="AM8" s="234"/>
      <c r="AN8" s="263" t="s">
        <v>81</v>
      </c>
      <c r="AO8" s="234"/>
      <c r="AP8" s="263" t="s">
        <v>41</v>
      </c>
      <c r="AQ8" s="234"/>
      <c r="AR8" s="263" t="s">
        <v>82</v>
      </c>
      <c r="AS8" s="234"/>
      <c r="AT8" s="263" t="s">
        <v>83</v>
      </c>
      <c r="AU8" s="234"/>
      <c r="AV8" s="263" t="s">
        <v>84</v>
      </c>
      <c r="AW8" s="234"/>
      <c r="AX8" s="263" t="s">
        <v>135</v>
      </c>
      <c r="AY8" s="234"/>
      <c r="AZ8" s="259"/>
      <c r="BA8" s="273"/>
      <c r="BB8" s="259"/>
      <c r="BC8" s="273"/>
      <c r="BD8" s="272"/>
      <c r="BE8" s="271"/>
      <c r="BF8" s="278"/>
      <c r="BG8" s="279"/>
      <c r="BH8" s="243"/>
      <c r="BI8" s="259"/>
      <c r="BJ8" s="273"/>
      <c r="BK8" s="225"/>
      <c r="BL8" s="243"/>
      <c r="BM8" s="243"/>
      <c r="BN8" s="243"/>
      <c r="BO8" s="323"/>
      <c r="BP8" s="323"/>
      <c r="BQ8" s="323"/>
      <c r="BR8" s="323"/>
      <c r="BS8" s="323"/>
      <c r="BT8" s="323"/>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11"/>
      <c r="MA8" s="11"/>
      <c r="MB8" s="11"/>
      <c r="MC8" s="11"/>
      <c r="MD8" s="11"/>
      <c r="ME8" s="11"/>
      <c r="MF8" s="11"/>
      <c r="MG8" s="11"/>
      <c r="MH8" s="11"/>
      <c r="MI8" s="11"/>
      <c r="MJ8" s="11"/>
      <c r="MK8" s="11"/>
      <c r="ML8" s="6" t="s">
        <v>86</v>
      </c>
      <c r="MM8" s="11"/>
      <c r="MN8" s="2" t="s">
        <v>87</v>
      </c>
      <c r="MO8" s="11" t="s">
        <v>88</v>
      </c>
      <c r="MP8" s="11" t="s">
        <v>89</v>
      </c>
      <c r="MQ8" s="11" t="s">
        <v>90</v>
      </c>
      <c r="MR8" s="11" t="s">
        <v>91</v>
      </c>
      <c r="MS8" s="11" t="s">
        <v>92</v>
      </c>
      <c r="MT8" s="11"/>
      <c r="MU8" s="11"/>
    </row>
    <row r="9" spans="1:359" ht="79.2" x14ac:dyDescent="0.3">
      <c r="A9" s="518">
        <v>1</v>
      </c>
      <c r="B9" s="150" t="s">
        <v>152</v>
      </c>
      <c r="C9" s="513" t="s">
        <v>324</v>
      </c>
      <c r="D9" s="515" t="s">
        <v>105</v>
      </c>
      <c r="E9" s="321" t="s">
        <v>333</v>
      </c>
      <c r="F9" s="469"/>
      <c r="G9" s="242" t="s">
        <v>46</v>
      </c>
      <c r="H9" s="242"/>
      <c r="I9" s="242"/>
      <c r="J9" s="242"/>
      <c r="K9" s="242">
        <f>IF(J9="X",5,IF(I9="X",4,IF(H9="X",3,IF(G9="X",2,IF(F9="X",1,0)))))</f>
        <v>2</v>
      </c>
      <c r="L9" s="236" t="str">
        <f>IF(K9=1,"RARA VEZ",IF(K9=2,"IMPROBABLE",IF(K9=3,"POSIBLE",IF(K9=4,"PROBABLE",IF(K9=5,"CASI SIEMPRE",FALSE)))))</f>
        <v>IMPROBABLE</v>
      </c>
      <c r="M9" s="244" t="s">
        <v>46</v>
      </c>
      <c r="N9" s="242" t="s">
        <v>46</v>
      </c>
      <c r="O9" s="242" t="s">
        <v>46</v>
      </c>
      <c r="P9" s="242"/>
      <c r="Q9" s="242" t="s">
        <v>46</v>
      </c>
      <c r="R9" s="242"/>
      <c r="S9" s="242"/>
      <c r="T9" s="242"/>
      <c r="U9" s="242"/>
      <c r="V9" s="242" t="s">
        <v>46</v>
      </c>
      <c r="W9" s="242" t="s">
        <v>46</v>
      </c>
      <c r="X9" s="242" t="s">
        <v>46</v>
      </c>
      <c r="Y9" s="242" t="s">
        <v>46</v>
      </c>
      <c r="Z9" s="242" t="s">
        <v>46</v>
      </c>
      <c r="AA9" s="242" t="s">
        <v>46</v>
      </c>
      <c r="AB9" s="242"/>
      <c r="AC9" s="242"/>
      <c r="AD9" s="242"/>
      <c r="AE9" s="242"/>
      <c r="AF9" s="248">
        <f>COUNTIF(M9:AE10,"X")</f>
        <v>10</v>
      </c>
      <c r="AG9" s="248" t="str">
        <f>IF(AF9=0,"",(IF(AF9&gt;=12,"5",IF(AF9&gt;=6,"4",IF(AF9&lt;=5,"3","")))))</f>
        <v>4</v>
      </c>
      <c r="AH9" s="236" t="str">
        <f>IF(AG9=0,"",(IF(AG9="5","CATASTRÓFICO",IF(AG9="3","MODERADO",IF(AG9="4","MAYOR","")))))</f>
        <v>MAYOR</v>
      </c>
      <c r="AI9" s="249">
        <f>+(AG9*K9)</f>
        <v>8</v>
      </c>
      <c r="AJ9" s="450" t="str">
        <f>IF(AI9=0,"",IF(AI9="MAYOR","EXTREMO",IF(AH9="CASI SIEMPRE","EXTREMO",IF(AH9="CATASTRÓFICO","EXTREMO",IF(AI9="12M","EXTREMO",IF(AI9=4,"ALTO",IF(AI9=8,"ALTO",IF(AI9=9,"ALTO",IF(AI9=6,"MODERADO",IF(AI9=3,"MODERADO",IF(AI9=12,IF(AH9="MODERADO","ALTO","EXTREMO"),"EXTREMO")))))))))))</f>
        <v>ALTO</v>
      </c>
      <c r="AK9" s="150" t="s">
        <v>330</v>
      </c>
      <c r="AL9" s="61" t="s">
        <v>87</v>
      </c>
      <c r="AM9" s="21">
        <f>IF(ISBLANK(AL9),"",IF(AL9="Asignado",15,"0"))</f>
        <v>15</v>
      </c>
      <c r="AN9" s="20" t="s">
        <v>94</v>
      </c>
      <c r="AO9" s="21">
        <f>IF(ISBLANK(AN9),"",IF(AN9="Adecuado",15,"0"))</f>
        <v>15</v>
      </c>
      <c r="AP9" s="20" t="s">
        <v>88</v>
      </c>
      <c r="AQ9" s="21">
        <f>IF(ISBLANK(AP9),"",IF(AP9="Oportuna",15,"0"))</f>
        <v>15</v>
      </c>
      <c r="AR9" s="20" t="s">
        <v>89</v>
      </c>
      <c r="AS9" s="21">
        <f>IF(ISBLANK(AR9),"",IF(AR9="Prevenir",15,IF(AR9="Detectar",10,"0")))</f>
        <v>15</v>
      </c>
      <c r="AT9" s="20" t="s">
        <v>90</v>
      </c>
      <c r="AU9" s="21">
        <f>IF(ISBLANK(AT9),"",IF(AT9="Confiable",15,"0"))</f>
        <v>15</v>
      </c>
      <c r="AV9" s="20" t="s">
        <v>92</v>
      </c>
      <c r="AW9" s="21">
        <f>IF(ISBLANK(AV9),"",IF(AV9="Completa",10,IF(AV9="Incompleta",5,"0")))</f>
        <v>10</v>
      </c>
      <c r="AX9" s="22" t="s">
        <v>91</v>
      </c>
      <c r="AY9" s="21">
        <f>IF(ISBLANK(AX9),"",IF(AX9="Se Investigan y Resuelven Oportunamente",15,"0"))</f>
        <v>15</v>
      </c>
      <c r="AZ9" s="23" t="str">
        <f>IF(BA9&lt;86,"Débil",(IF(BA9&gt;=96,"Fuerte","Moderado")))</f>
        <v>Fuerte</v>
      </c>
      <c r="BA9" s="23">
        <f>SUM(AY9,AW9,AU9,AS9,AQ9,AO9,AM9)</f>
        <v>100</v>
      </c>
      <c r="BB9" s="23" t="s">
        <v>39</v>
      </c>
      <c r="BC9" s="23" t="str">
        <f>IF(ISBLANK(BB9),"",(IF(BB9="El control
no se ejecuta por parte del
responsable","Débil",(IF(BB9="El control se ejecuta de manera consistente por parte del responsable","Fuerte","Moderado")))))</f>
        <v>Fuerte</v>
      </c>
      <c r="BD9" s="24" t="str">
        <f>IF(AZ9="","",(IF(BC9="Débil","Débil",IF(BC9="Moderado","Moderado",IF(AZ9="Débil","Débil","Fuerte")))))</f>
        <v>Fuerte</v>
      </c>
      <c r="BE9" s="24">
        <f>IF(BD9="","",(IF(BD9="Fuerte",2,IF(BD9="Moderado",1,0))))</f>
        <v>2</v>
      </c>
      <c r="BF9" s="246">
        <f>IF(BG9="CASI SIEMPRE",5,IF(BG9="PROBABLE",4,IF(BG9="POSIBLE",3,IF(BG9="IMPROBABLE",2,IF(BG9="RARA VEZ",1,0)))))</f>
        <v>1</v>
      </c>
      <c r="BG9" s="236" t="str" cm="1">
        <f t="array" ref="BG9">IF(BE9=2,IF(L9="CASI SIEMPRE","POSIBLE",IF(L9="PROBABLE","IMPROBABLE","RARA VEZ")),IF(BE9=1,IF(L9="CASI SEGURO","PROBABLE",IF(L9="PROBABLE","POSIBLE",IF(L9="POSIBLE","IMPROBABLE","RARA VEZ"))),IF(BE9:BE10=0,L9,0)))</f>
        <v>RARA VEZ</v>
      </c>
      <c r="BH9" s="236" t="str">
        <f>AH9</f>
        <v>MAYOR</v>
      </c>
      <c r="BI9" s="238">
        <f ca="1">IF(BI9*BF9=12,IF(BG9="PROBABLE","12A","12M"),BF9*BI9)</f>
        <v>0</v>
      </c>
      <c r="BJ9" s="240" t="s">
        <v>153</v>
      </c>
      <c r="BK9" s="512"/>
      <c r="BL9" s="62"/>
      <c r="BM9" s="20"/>
      <c r="BN9" s="75"/>
      <c r="BO9" s="170" t="s">
        <v>158</v>
      </c>
      <c r="BP9" s="27">
        <v>0</v>
      </c>
      <c r="BQ9" s="27">
        <v>0</v>
      </c>
      <c r="BR9" s="27">
        <v>0</v>
      </c>
      <c r="BS9" s="58"/>
      <c r="BT9" s="85"/>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c r="MG9" s="6"/>
      <c r="MH9" s="6"/>
      <c r="MI9" s="6"/>
      <c r="MJ9" s="6"/>
      <c r="MK9" s="6"/>
      <c r="ML9" s="6" t="s">
        <v>95</v>
      </c>
      <c r="MM9" s="6"/>
      <c r="MN9" s="11" t="s">
        <v>96</v>
      </c>
      <c r="MO9" s="6" t="s">
        <v>97</v>
      </c>
      <c r="MP9" s="6" t="s">
        <v>98</v>
      </c>
      <c r="MQ9" s="6" t="s">
        <v>99</v>
      </c>
      <c r="MR9" s="6" t="s">
        <v>100</v>
      </c>
      <c r="MS9" s="6" t="s">
        <v>101</v>
      </c>
      <c r="MT9" s="6"/>
      <c r="MU9" s="6"/>
    </row>
    <row r="10" spans="1:359" ht="106.2" customHeight="1" x14ac:dyDescent="0.3">
      <c r="A10" s="272"/>
      <c r="B10" s="150" t="s">
        <v>322</v>
      </c>
      <c r="C10" s="514"/>
      <c r="D10" s="516"/>
      <c r="E10" s="391"/>
      <c r="F10" s="27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59"/>
      <c r="AK10" s="150" t="s">
        <v>331</v>
      </c>
      <c r="AL10" s="61" t="s">
        <v>87</v>
      </c>
      <c r="AM10" s="21">
        <f>IF(ISBLANK(AL10),"",IF(AL10="Asignado",15,"0"))</f>
        <v>15</v>
      </c>
      <c r="AN10" s="20" t="s">
        <v>94</v>
      </c>
      <c r="AO10" s="21">
        <f>IF(ISBLANK(AN10),"",IF(AN10="Adecuado",15,"0"))</f>
        <v>15</v>
      </c>
      <c r="AP10" s="20" t="s">
        <v>88</v>
      </c>
      <c r="AQ10" s="21">
        <f>IF(ISBLANK(AP10),"",IF(AP10="Oportuna",15,"0"))</f>
        <v>15</v>
      </c>
      <c r="AR10" s="20" t="s">
        <v>89</v>
      </c>
      <c r="AS10" s="21">
        <f>IF(ISBLANK(AR10),"",IF(AR10="Prevenir",15,IF(AR10="Detectar",10,"0")))</f>
        <v>15</v>
      </c>
      <c r="AT10" s="20" t="s">
        <v>90</v>
      </c>
      <c r="AU10" s="21">
        <f>IF(ISBLANK(AT10),"",IF(AT10="Confiable",15,"0"))</f>
        <v>15</v>
      </c>
      <c r="AV10" s="20" t="s">
        <v>92</v>
      </c>
      <c r="AW10" s="21">
        <f>IF(ISBLANK(AV10),"",IF(AV10="Completa",10,IF(AV10="Incompleta",5,"0")))</f>
        <v>10</v>
      </c>
      <c r="AX10" s="22" t="s">
        <v>91</v>
      </c>
      <c r="AY10" s="21">
        <f>IF(ISBLANK(AX10),"",IF(AX10="Se Investigan y Resuelven Oportunamente",15,"0"))</f>
        <v>15</v>
      </c>
      <c r="AZ10" s="23" t="str">
        <f>IF(BA10&lt;86,"Débil",(IF(BA10&gt;=96,"Fuerte","Moderado")))</f>
        <v>Fuerte</v>
      </c>
      <c r="BA10" s="23">
        <f>SUM(AY10,AW10,AU10,AS10,AQ10,AO10,AM10)</f>
        <v>100</v>
      </c>
      <c r="BB10" s="23" t="s">
        <v>39</v>
      </c>
      <c r="BC10" s="23" t="str">
        <f>IF(ISBLANK(BB10),"",(IF(BB10="El control
no se ejecuta por parte del
responsable","Débil",(IF(BB10="El control se ejecuta de manera consistente por parte del responsable","Fuerte","Moderado")))))</f>
        <v>Fuerte</v>
      </c>
      <c r="BD10" s="24" t="str">
        <f>IF(AZ10="","",(IF(BC10="Débil","Débil",IF(BC10="Moderado","Moderado",IF(AZ10="Débil","Débil","Fuerte")))))</f>
        <v>Fuerte</v>
      </c>
      <c r="BE10" s="24">
        <f>IF(BD10="","",(IF(BD10="Fuerte",2,IF(BD10="Moderado",1,0))))</f>
        <v>2</v>
      </c>
      <c r="BF10" s="247"/>
      <c r="BG10" s="508"/>
      <c r="BH10" s="508"/>
      <c r="BI10" s="509"/>
      <c r="BJ10" s="334"/>
      <c r="BK10" s="511"/>
      <c r="BL10" s="62"/>
      <c r="BM10" s="20"/>
      <c r="BN10" s="75"/>
      <c r="BO10" s="170" t="s">
        <v>159</v>
      </c>
      <c r="BP10" s="27">
        <v>0</v>
      </c>
      <c r="BQ10" s="27">
        <v>0</v>
      </c>
      <c r="BR10" s="27">
        <v>0</v>
      </c>
      <c r="BS10" s="58"/>
      <c r="BT10" s="58"/>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c r="LW10" s="6"/>
      <c r="LX10" s="6"/>
      <c r="LY10" s="6"/>
      <c r="LZ10" s="6"/>
      <c r="MA10" s="6"/>
      <c r="MB10" s="6"/>
      <c r="MC10" s="6"/>
      <c r="MD10" s="6"/>
      <c r="ME10" s="6"/>
      <c r="MF10" s="6"/>
      <c r="MG10" s="6"/>
      <c r="MH10" s="6"/>
      <c r="MI10" s="6"/>
      <c r="MJ10" s="6"/>
      <c r="MK10" s="6"/>
      <c r="ML10" s="6"/>
      <c r="MM10" s="6"/>
      <c r="MN10" s="6" t="s">
        <v>94</v>
      </c>
      <c r="MO10" s="6"/>
      <c r="MP10" s="6" t="s">
        <v>102</v>
      </c>
      <c r="MQ10" s="6"/>
      <c r="MR10" s="6"/>
      <c r="MS10" s="6" t="s">
        <v>103</v>
      </c>
      <c r="MT10" s="6"/>
      <c r="MU10" s="6"/>
    </row>
    <row r="11" spans="1:359" ht="66" x14ac:dyDescent="0.3">
      <c r="A11" s="505">
        <v>2</v>
      </c>
      <c r="B11" s="159" t="s">
        <v>154</v>
      </c>
      <c r="C11" s="513" t="s">
        <v>155</v>
      </c>
      <c r="D11" s="515" t="s">
        <v>105</v>
      </c>
      <c r="E11" s="261" t="s">
        <v>329</v>
      </c>
      <c r="F11" s="517"/>
      <c r="G11" s="242" t="s">
        <v>46</v>
      </c>
      <c r="H11" s="242"/>
      <c r="I11" s="242"/>
      <c r="J11" s="242"/>
      <c r="K11" s="242">
        <f>IF(J11="X",5,IF(I11="X",4,IF(H11="X",3,IF(G11="X",2,IF(F11="X",1,0)))))</f>
        <v>2</v>
      </c>
      <c r="L11" s="236" t="str">
        <f>IF(K11=1,"RARA VEZ",IF(K11=2,"IMPROBABLE",IF(K11=3,"POSIBLE",IF(K11=4,"PROBABLE",IF(K11=5,"CASI SIEMPRE",FALSE)))))</f>
        <v>IMPROBABLE</v>
      </c>
      <c r="M11" s="244" t="s">
        <v>46</v>
      </c>
      <c r="N11" s="242" t="s">
        <v>46</v>
      </c>
      <c r="O11" s="242"/>
      <c r="P11" s="242"/>
      <c r="Q11" s="242" t="s">
        <v>46</v>
      </c>
      <c r="R11" s="242"/>
      <c r="S11" s="242"/>
      <c r="T11" s="242"/>
      <c r="U11" s="242" t="s">
        <v>46</v>
      </c>
      <c r="V11" s="242" t="s">
        <v>46</v>
      </c>
      <c r="W11" s="242" t="s">
        <v>46</v>
      </c>
      <c r="X11" s="242" t="s">
        <v>46</v>
      </c>
      <c r="Y11" s="242"/>
      <c r="Z11" s="242"/>
      <c r="AA11" s="242"/>
      <c r="AB11" s="242"/>
      <c r="AC11" s="242"/>
      <c r="AD11" s="242"/>
      <c r="AE11" s="242"/>
      <c r="AF11" s="248">
        <f>COUNTIF(M11:AE12,"X")</f>
        <v>7</v>
      </c>
      <c r="AG11" s="248" t="str">
        <f>IF(AF11=0,"",(IF(AF11&gt;=12,"5",IF(AF11&gt;=6,"4",IF(AF11&lt;=5,"3","")))))</f>
        <v>4</v>
      </c>
      <c r="AH11" s="236" t="str">
        <f>IF(AG11=0,"",(IF(AG11="5","CATASTRÓFICO",IF(AG11="3","MODERADO",IF(AG11="4","MAYOR","")))))</f>
        <v>MAYOR</v>
      </c>
      <c r="AI11" s="249">
        <f>+(AG11*K11)</f>
        <v>8</v>
      </c>
      <c r="AJ11" s="450" t="str">
        <f>IF(AI11=0,"",IF(AI11="MAYOR","EXTREMO",IF(AH11="CASI SIEMPRE","EXTREMO",IF(AH11="CATASTRÓFICO","EXTREMO",IF(AI11="12M","EXTREMO",IF(AI11=4,"ALTO",IF(AI11=8,"ALTO",IF(AI11=9,"ALTO",IF(AI11=6,"MODERADO",IF(AI11=3,"MODERADO",IF(AI11=12,IF(AH11="MODERADO","ALTO","EXTREMO"),"EXTREMO")))))))))))</f>
        <v>ALTO</v>
      </c>
      <c r="AK11" s="321" t="s">
        <v>332</v>
      </c>
      <c r="AL11" s="61" t="s">
        <v>87</v>
      </c>
      <c r="AM11" s="21">
        <f>IF(ISBLANK(AL11),"",IF(AL11="Asignado",15,"0"))</f>
        <v>15</v>
      </c>
      <c r="AN11" s="20" t="s">
        <v>94</v>
      </c>
      <c r="AO11" s="21">
        <f>IF(ISBLANK(AN11),"",IF(AN11="Adecuado",15,"0"))</f>
        <v>15</v>
      </c>
      <c r="AP11" s="20" t="s">
        <v>88</v>
      </c>
      <c r="AQ11" s="21">
        <f>IF(ISBLANK(AP11),"",IF(AP11="Oportuna",15,"0"))</f>
        <v>15</v>
      </c>
      <c r="AR11" s="20" t="s">
        <v>89</v>
      </c>
      <c r="AS11" s="21">
        <f>IF(ISBLANK(AR11),"",IF(AR11="Prevenir",15,IF(AR11="Detectar",10,"0")))</f>
        <v>15</v>
      </c>
      <c r="AT11" s="20" t="s">
        <v>90</v>
      </c>
      <c r="AU11" s="21">
        <f>IF(ISBLANK(AT11),"",IF(AT11="Confiable",15,"0"))</f>
        <v>15</v>
      </c>
      <c r="AV11" s="20" t="s">
        <v>92</v>
      </c>
      <c r="AW11" s="21">
        <f>IF(ISBLANK(AV11),"",IF(AV11="Completa",10,IF(AV11="Incompleta",5,"0")))</f>
        <v>10</v>
      </c>
      <c r="AX11" s="22" t="s">
        <v>91</v>
      </c>
      <c r="AY11" s="21">
        <f>IF(ISBLANK(AX11),"",IF(AX11="Se Investigan y Resuelven Oportunamente",15,"0"))</f>
        <v>15</v>
      </c>
      <c r="AZ11" s="23" t="str">
        <f>IF(BA11&lt;86,"Débil",(IF(BA11&gt;=96,"Fuerte","Moderado")))</f>
        <v>Fuerte</v>
      </c>
      <c r="BA11" s="23">
        <f>SUM(AY11,AW11,AU11,AS11,AQ11,AO11,AM11)</f>
        <v>100</v>
      </c>
      <c r="BB11" s="23" t="s">
        <v>86</v>
      </c>
      <c r="BC11" s="23" t="str">
        <f>IF(ISBLANK(BB11),"",(IF(BB11="El control
no se ejecuta por parte del
responsable","Débil",(IF(BB11="El control se ejecuta de manera consistente por parte del responsable","Fuerte","Moderado")))))</f>
        <v>Moderado</v>
      </c>
      <c r="BD11" s="24" t="str">
        <f>IF(AZ11="","",(IF(BC11="Débil","Débil",IF(BC11="Moderado","Moderado",IF(AZ11="Débil","Débil","Fuerte")))))</f>
        <v>Moderado</v>
      </c>
      <c r="BE11" s="24">
        <f>IF(BD11="","",(IF(BD11="Fuerte",2,IF(BD11="Moderado",1,0))))</f>
        <v>1</v>
      </c>
      <c r="BF11" s="246">
        <f>IF(BG11="CASI SIEMPRE",5,IF(BG11="PROBABLE",4,IF(BG11="POSIBLE",3,IF(BG11="IMPROBABLE",2,IF(BG11="RARA VEZ",1,0)))))</f>
        <v>1</v>
      </c>
      <c r="BG11" s="236" t="str">
        <f>IF(BE11=2,IF(L11="CASI SIEMPRE","POSIBLE",IF(L11="PROBABLE","IMPROBABLE","RARA VEZ")),IF(BE11=1,IF(L11="CASI SEGURO","PROBABLE",IF(L11="PROBABLE","POSIBLE",IF(L11="POSIBLE","IMPROBABLE","RARA VEZ"))),IF(BE12=0,L11,0)))</f>
        <v>RARA VEZ</v>
      </c>
      <c r="BH11" s="236" t="str">
        <f>AH11</f>
        <v>MAYOR</v>
      </c>
      <c r="BI11" s="238">
        <f>AVERAGE(BE11:BE12)</f>
        <v>1</v>
      </c>
      <c r="BJ11" s="240" t="str">
        <f>IF(BI11=0,"",IF(BG11="CASI SIEMPRE","EXTREMO",IF(BH11="CATASTRÓFICO","EXTREMO",IF(BI11="12M","EXTREMO",IF(BI11="12A","ALTO",IF(BI11=4,"ALTO",IF(BI11=8,"ALTO",IF(BI11=9,"ALTO",IF(BI11=6,"MODERADO",IF(BI11=3,"MODERADO","EXTREMO"))))))))))</f>
        <v>EXTREMO</v>
      </c>
      <c r="BK11" s="510"/>
      <c r="BL11" s="62"/>
      <c r="BM11" s="20"/>
      <c r="BN11" s="75"/>
      <c r="BO11" s="506" t="s">
        <v>233</v>
      </c>
      <c r="BP11" s="27">
        <v>0</v>
      </c>
      <c r="BQ11" s="27">
        <v>0</v>
      </c>
      <c r="BR11" s="27">
        <v>0</v>
      </c>
      <c r="BS11" s="85"/>
      <c r="BT11" s="85"/>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c r="LW11" s="6"/>
      <c r="LX11" s="6"/>
      <c r="LY11" s="6"/>
      <c r="LZ11" s="6"/>
      <c r="MA11" s="6"/>
      <c r="MB11" s="6"/>
      <c r="MC11" s="6"/>
      <c r="MD11" s="6"/>
      <c r="ME11" s="6"/>
      <c r="MF11" s="6"/>
      <c r="MG11" s="6"/>
      <c r="MH11" s="6"/>
      <c r="MI11" s="6"/>
      <c r="MJ11" s="6"/>
      <c r="MK11" s="6"/>
      <c r="ML11" s="6"/>
      <c r="MM11" s="6"/>
      <c r="MN11" s="6" t="s">
        <v>104</v>
      </c>
      <c r="MO11" s="6"/>
      <c r="MP11" s="6"/>
      <c r="MQ11" s="6"/>
      <c r="MR11" s="6"/>
      <c r="MS11" s="6"/>
      <c r="MT11" s="6"/>
      <c r="MU11" s="6"/>
    </row>
    <row r="12" spans="1:359" ht="66" x14ac:dyDescent="0.3">
      <c r="A12" s="429"/>
      <c r="B12" s="159" t="s">
        <v>323</v>
      </c>
      <c r="C12" s="514"/>
      <c r="D12" s="516"/>
      <c r="E12" s="255"/>
      <c r="F12" s="27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c r="AH12" s="237"/>
      <c r="AI12" s="243"/>
      <c r="AJ12" s="259"/>
      <c r="AK12" s="391"/>
      <c r="AL12" s="61" t="s">
        <v>87</v>
      </c>
      <c r="AM12" s="21">
        <f>IF(ISBLANK(AL12),"",IF(AL12="Asignado",15,"0"))</f>
        <v>15</v>
      </c>
      <c r="AN12" s="20" t="s">
        <v>94</v>
      </c>
      <c r="AO12" s="21">
        <f>IF(ISBLANK(AN12),"",IF(AN12="Adecuado",15,"0"))</f>
        <v>15</v>
      </c>
      <c r="AP12" s="20" t="s">
        <v>88</v>
      </c>
      <c r="AQ12" s="21">
        <f>IF(ISBLANK(AP12),"",IF(AP12="Oportuna",15,"0"))</f>
        <v>15</v>
      </c>
      <c r="AR12" s="20" t="s">
        <v>89</v>
      </c>
      <c r="AS12" s="21">
        <f>IF(ISBLANK(AR12),"",IF(AR12="Prevenir",15,IF(AR12="Detectar",10,"0")))</f>
        <v>15</v>
      </c>
      <c r="AT12" s="20" t="s">
        <v>90</v>
      </c>
      <c r="AU12" s="21">
        <f>IF(ISBLANK(AT12),"",IF(AT12="Confiable",15,"0"))</f>
        <v>15</v>
      </c>
      <c r="AV12" s="20" t="s">
        <v>92</v>
      </c>
      <c r="AW12" s="21">
        <f>IF(ISBLANK(AV12),"",IF(AV12="Completa",10,IF(AV12="Incompleta",5,"0")))</f>
        <v>10</v>
      </c>
      <c r="AX12" s="22" t="s">
        <v>91</v>
      </c>
      <c r="AY12" s="21">
        <f>IF(ISBLANK(AX12),"",IF(AX12="Se Investigan y Resuelven Oportunamente",15,"0"))</f>
        <v>15</v>
      </c>
      <c r="AZ12" s="23" t="str">
        <f>IF(BA12&lt;86,"Débil",(IF(BA12&gt;=96,"Fuerte","Moderado")))</f>
        <v>Fuerte</v>
      </c>
      <c r="BA12" s="23">
        <f>SUM(AY12,AW12,AU12,AS12,AQ12,AO12,AM12)</f>
        <v>100</v>
      </c>
      <c r="BB12" s="23" t="s">
        <v>86</v>
      </c>
      <c r="BC12" s="23" t="str">
        <f>IF(ISBLANK(BB12),"",(IF(BB12="El control
no se ejecuta por parte del
responsable","Débil",(IF(BB12="El control se ejecuta de manera consistente por parte del responsable","Fuerte","Moderado")))))</f>
        <v>Moderado</v>
      </c>
      <c r="BD12" s="24" t="str">
        <f>IF(AZ12="","",(IF(BC12="Débil","Débil",IF(BC12="Moderado","Moderado",IF(AZ12="Débil","Débil","Fuerte")))))</f>
        <v>Moderado</v>
      </c>
      <c r="BE12" s="24">
        <f>IF(BD12="","",(IF(BD12="Fuerte",2,IF(BD12="Moderado",1,0))))</f>
        <v>1</v>
      </c>
      <c r="BF12" s="247"/>
      <c r="BG12" s="508"/>
      <c r="BH12" s="508"/>
      <c r="BI12" s="509"/>
      <c r="BJ12" s="334"/>
      <c r="BK12" s="511"/>
      <c r="BL12" s="62"/>
      <c r="BM12" s="20"/>
      <c r="BN12" s="75"/>
      <c r="BO12" s="507"/>
      <c r="BP12" s="27">
        <v>0</v>
      </c>
      <c r="BQ12" s="27">
        <v>0</v>
      </c>
      <c r="BR12" s="27">
        <v>0</v>
      </c>
      <c r="BS12" s="58"/>
      <c r="BT12" s="85"/>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c r="LW12" s="6"/>
      <c r="LX12" s="6"/>
      <c r="LY12" s="6"/>
      <c r="LZ12" s="6"/>
      <c r="MA12" s="6"/>
      <c r="MB12" s="6"/>
      <c r="MC12" s="6"/>
      <c r="MD12" s="6"/>
      <c r="ME12" s="6"/>
      <c r="MF12" s="6"/>
      <c r="MG12" s="6"/>
      <c r="MH12" s="6"/>
      <c r="MI12" s="6"/>
      <c r="MJ12" s="6"/>
      <c r="MK12" s="6"/>
      <c r="ML12" s="6"/>
      <c r="MM12" s="6"/>
      <c r="MN12" s="6"/>
      <c r="MO12" s="6"/>
      <c r="MP12" s="6"/>
      <c r="MQ12" s="6"/>
      <c r="MR12" s="6"/>
      <c r="MS12" s="6"/>
      <c r="MT12" s="6"/>
      <c r="MU12" s="6"/>
    </row>
    <row r="13" spans="1:359" ht="14.4" x14ac:dyDescent="0.3">
      <c r="A13" s="5"/>
      <c r="B13" s="2"/>
      <c r="C13" s="2"/>
      <c r="D13" s="5"/>
      <c r="E13" s="2"/>
      <c r="F13" s="5"/>
      <c r="G13" s="5"/>
      <c r="H13" s="5"/>
      <c r="I13" s="5"/>
      <c r="J13" s="5"/>
      <c r="K13" s="31"/>
      <c r="L13" s="32"/>
      <c r="M13" s="5"/>
      <c r="N13" s="5"/>
      <c r="O13" s="5"/>
      <c r="P13" s="5"/>
      <c r="Q13" s="5"/>
      <c r="R13" s="5"/>
      <c r="S13" s="5"/>
      <c r="T13" s="5"/>
      <c r="U13" s="5"/>
      <c r="V13" s="5"/>
      <c r="W13" s="5"/>
      <c r="X13" s="5"/>
      <c r="Y13" s="5"/>
      <c r="Z13" s="5"/>
      <c r="AA13" s="5"/>
      <c r="AB13" s="5"/>
      <c r="AC13" s="5"/>
      <c r="AD13" s="5"/>
      <c r="AE13" s="5"/>
      <c r="AF13" s="5"/>
      <c r="AG13" s="33"/>
      <c r="AH13" s="32"/>
      <c r="AI13" s="5"/>
      <c r="AJ13" s="5"/>
      <c r="AK13" s="5"/>
      <c r="AL13" s="5"/>
      <c r="AM13" s="34"/>
      <c r="AN13" s="5"/>
      <c r="AO13" s="34"/>
      <c r="AP13" s="5"/>
      <c r="AQ13" s="34"/>
      <c r="AR13" s="5"/>
      <c r="AS13" s="34"/>
      <c r="AT13" s="5"/>
      <c r="AU13" s="34"/>
      <c r="AV13" s="5"/>
      <c r="AW13" s="34"/>
      <c r="AX13" s="5"/>
      <c r="AY13" s="34"/>
      <c r="AZ13" s="5"/>
      <c r="BA13" s="34"/>
      <c r="BB13" s="34"/>
      <c r="BC13" s="5"/>
      <c r="BD13" s="5"/>
      <c r="BE13" s="5"/>
      <c r="BF13" s="5"/>
      <c r="BG13" s="5"/>
      <c r="BH13" s="5"/>
      <c r="BI13" s="5"/>
      <c r="BJ13" s="5"/>
      <c r="BK13" s="2"/>
      <c r="BL13" s="5"/>
      <c r="BM13" s="5"/>
    </row>
    <row r="14" spans="1:359" ht="14.4" x14ac:dyDescent="0.3">
      <c r="A14" s="5"/>
      <c r="B14" s="232" t="s">
        <v>106</v>
      </c>
      <c r="C14" s="233"/>
      <c r="D14" s="233"/>
      <c r="E14" s="234"/>
      <c r="F14" s="5"/>
      <c r="G14" s="5"/>
      <c r="H14" s="5"/>
      <c r="I14" s="5"/>
      <c r="J14" s="5"/>
      <c r="K14" s="31"/>
      <c r="L14" s="32"/>
      <c r="M14" s="5"/>
      <c r="N14" s="5"/>
      <c r="O14" s="5"/>
      <c r="P14" s="5"/>
      <c r="Q14" s="5"/>
      <c r="R14" s="5"/>
      <c r="S14" s="5"/>
      <c r="T14" s="5"/>
      <c r="U14" s="5"/>
      <c r="V14" s="5"/>
      <c r="W14" s="5"/>
      <c r="X14" s="5"/>
      <c r="Y14" s="5"/>
      <c r="Z14" s="5"/>
      <c r="AA14" s="5"/>
      <c r="AB14" s="5"/>
      <c r="AC14" s="5"/>
      <c r="AD14" s="5"/>
      <c r="AE14" s="5"/>
      <c r="AF14" s="5"/>
      <c r="AG14" s="33"/>
      <c r="AH14" s="32"/>
      <c r="AI14" s="5"/>
      <c r="AJ14" s="5"/>
      <c r="AK14" s="5"/>
      <c r="AL14" s="5"/>
      <c r="AM14" s="34"/>
      <c r="AN14" s="5"/>
      <c r="AO14" s="34"/>
      <c r="AP14" s="5"/>
      <c r="AQ14" s="34"/>
      <c r="AR14" s="5"/>
      <c r="AS14" s="34"/>
      <c r="AT14" s="5"/>
      <c r="AU14" s="34"/>
      <c r="AV14" s="5"/>
      <c r="AW14" s="34"/>
      <c r="AX14" s="5"/>
      <c r="AY14" s="34"/>
      <c r="AZ14" s="5"/>
      <c r="BA14" s="34"/>
      <c r="BB14" s="34"/>
      <c r="BC14" s="5"/>
      <c r="BD14" s="5"/>
      <c r="BE14" s="5"/>
      <c r="BF14" s="5"/>
      <c r="BG14" s="5"/>
      <c r="BH14" s="5"/>
      <c r="BI14" s="5"/>
      <c r="BJ14" s="5"/>
      <c r="BK14" s="2"/>
      <c r="BL14" s="5"/>
      <c r="BM14" s="5"/>
    </row>
    <row r="15" spans="1:359" ht="14.4" x14ac:dyDescent="0.3">
      <c r="A15" s="5"/>
      <c r="B15" s="38" t="s">
        <v>107</v>
      </c>
      <c r="C15" s="38" t="s">
        <v>108</v>
      </c>
      <c r="D15" s="232" t="s">
        <v>109</v>
      </c>
      <c r="E15" s="234"/>
      <c r="F15" s="5"/>
      <c r="G15" s="5"/>
      <c r="H15" s="5"/>
      <c r="I15" s="5"/>
      <c r="J15" s="5"/>
      <c r="K15" s="31"/>
      <c r="L15" s="32"/>
      <c r="M15" s="5"/>
      <c r="N15" s="5"/>
      <c r="O15" s="5"/>
      <c r="P15" s="5"/>
      <c r="Q15" s="5"/>
      <c r="R15" s="5"/>
      <c r="S15" s="5"/>
      <c r="T15" s="5"/>
      <c r="U15" s="5"/>
      <c r="V15" s="5"/>
      <c r="W15" s="5"/>
      <c r="X15" s="5"/>
      <c r="Y15" s="5"/>
      <c r="Z15" s="5"/>
      <c r="AA15" s="5"/>
      <c r="AB15" s="5"/>
      <c r="AC15" s="5"/>
      <c r="AD15" s="5"/>
      <c r="AE15" s="5"/>
      <c r="AF15" s="5"/>
      <c r="AG15" s="33"/>
      <c r="AH15" s="32"/>
      <c r="AI15" s="5"/>
      <c r="AJ15" s="5"/>
      <c r="AK15" s="5"/>
      <c r="AL15" s="5"/>
      <c r="AM15" s="34"/>
      <c r="AN15" s="5"/>
      <c r="AO15" s="34"/>
      <c r="AP15" s="5"/>
      <c r="AQ15" s="34"/>
      <c r="AR15" s="5"/>
      <c r="AS15" s="34"/>
      <c r="AT15" s="5"/>
      <c r="AU15" s="34"/>
      <c r="AV15" s="5"/>
      <c r="AW15" s="34"/>
      <c r="AX15" s="5"/>
      <c r="AY15" s="34"/>
      <c r="AZ15" s="5"/>
      <c r="BA15" s="34"/>
      <c r="BB15" s="34"/>
      <c r="BC15" s="5"/>
      <c r="BD15" s="5"/>
      <c r="BE15" s="5"/>
      <c r="BF15" s="5"/>
      <c r="BG15" s="5"/>
      <c r="BH15" s="5"/>
      <c r="BI15" s="5"/>
      <c r="BJ15" s="5"/>
      <c r="BK15" s="2"/>
      <c r="BL15" s="5"/>
      <c r="BM15" s="5"/>
    </row>
    <row r="16" spans="1:359" ht="14.4" x14ac:dyDescent="0.3">
      <c r="A16" s="5"/>
      <c r="B16" s="40" t="s">
        <v>156</v>
      </c>
      <c r="C16" s="41" t="s">
        <v>157</v>
      </c>
      <c r="D16" s="235" t="s">
        <v>137</v>
      </c>
      <c r="E16" s="234"/>
      <c r="F16" s="5"/>
      <c r="G16" s="5"/>
      <c r="H16" s="5"/>
      <c r="I16" s="5"/>
      <c r="J16" s="5"/>
      <c r="K16" s="31"/>
      <c r="L16" s="32"/>
      <c r="M16" s="5"/>
      <c r="N16" s="5"/>
      <c r="O16" s="5"/>
      <c r="P16" s="5"/>
      <c r="Q16" s="5"/>
      <c r="R16" s="5"/>
      <c r="S16" s="5"/>
      <c r="T16" s="5"/>
      <c r="U16" s="5"/>
      <c r="V16" s="5"/>
      <c r="W16" s="5"/>
      <c r="X16" s="5"/>
      <c r="Y16" s="5"/>
      <c r="Z16" s="5"/>
      <c r="AA16" s="5"/>
      <c r="AB16" s="5"/>
      <c r="AC16" s="5"/>
      <c r="AD16" s="5"/>
      <c r="AE16" s="5"/>
      <c r="AF16" s="5"/>
      <c r="AG16" s="33"/>
      <c r="AH16" s="32"/>
      <c r="AI16" s="5"/>
      <c r="AJ16" s="5"/>
      <c r="AK16" s="5"/>
      <c r="AL16" s="5"/>
      <c r="AM16" s="34"/>
      <c r="AN16" s="5"/>
      <c r="AO16" s="34"/>
      <c r="AP16" s="5"/>
      <c r="AQ16" s="34"/>
      <c r="AR16" s="5"/>
      <c r="AS16" s="34"/>
      <c r="AT16" s="5"/>
      <c r="AU16" s="34"/>
      <c r="AV16" s="5"/>
      <c r="AW16" s="34"/>
      <c r="AX16" s="5"/>
      <c r="AY16" s="34"/>
      <c r="AZ16" s="5"/>
      <c r="BA16" s="34"/>
      <c r="BB16" s="34"/>
      <c r="BC16" s="5"/>
      <c r="BD16" s="5"/>
      <c r="BE16" s="5"/>
      <c r="BF16" s="5"/>
      <c r="BG16" s="5"/>
      <c r="BH16" s="5"/>
      <c r="BI16" s="5"/>
      <c r="BJ16" s="5"/>
      <c r="BK16" s="2"/>
      <c r="BL16" s="5"/>
      <c r="BM16" s="5"/>
    </row>
    <row r="17" spans="1:65" ht="14.4" x14ac:dyDescent="0.3">
      <c r="A17" s="5"/>
      <c r="E17" s="45"/>
      <c r="F17" s="5"/>
      <c r="G17" s="5"/>
      <c r="H17" s="5"/>
      <c r="I17" s="5"/>
      <c r="J17" s="5"/>
      <c r="K17" s="31"/>
      <c r="L17" s="32"/>
      <c r="M17" s="5"/>
      <c r="N17" s="5"/>
      <c r="O17" s="5"/>
      <c r="P17" s="5"/>
      <c r="Q17" s="5"/>
      <c r="R17" s="5"/>
      <c r="S17" s="5"/>
      <c r="T17" s="5"/>
      <c r="U17" s="5"/>
      <c r="V17" s="5"/>
      <c r="W17" s="5"/>
      <c r="X17" s="5"/>
      <c r="Y17" s="5"/>
      <c r="Z17" s="5"/>
      <c r="AA17" s="5"/>
      <c r="AB17" s="5"/>
      <c r="AC17" s="5"/>
      <c r="AD17" s="5"/>
      <c r="AE17" s="5"/>
      <c r="AF17" s="5"/>
      <c r="AG17" s="33"/>
      <c r="AH17" s="32"/>
      <c r="AI17" s="5"/>
      <c r="AJ17" s="5"/>
      <c r="AK17" s="5"/>
      <c r="AL17" s="5"/>
      <c r="AM17" s="34"/>
      <c r="AN17" s="5"/>
      <c r="AO17" s="34"/>
      <c r="AP17" s="5"/>
      <c r="AQ17" s="34"/>
      <c r="AR17" s="5"/>
      <c r="AS17" s="34"/>
      <c r="AT17" s="5"/>
      <c r="AU17" s="34"/>
      <c r="AV17" s="5"/>
      <c r="AW17" s="34"/>
      <c r="AX17" s="5"/>
      <c r="AY17" s="34"/>
      <c r="AZ17" s="5"/>
      <c r="BA17" s="34"/>
      <c r="BB17" s="34"/>
      <c r="BC17" s="5"/>
      <c r="BD17" s="5"/>
      <c r="BE17" s="5"/>
      <c r="BF17" s="5"/>
      <c r="BG17" s="5"/>
      <c r="BH17" s="5"/>
      <c r="BI17" s="5"/>
      <c r="BJ17" s="5"/>
      <c r="BK17" s="2"/>
      <c r="BL17" s="5"/>
      <c r="BM17" s="5"/>
    </row>
    <row r="18" spans="1:65" ht="14.4" x14ac:dyDescent="0.3">
      <c r="A18" s="5"/>
      <c r="E18" s="45"/>
      <c r="F18" s="5"/>
      <c r="G18" s="5"/>
      <c r="H18" s="5"/>
      <c r="I18" s="5"/>
      <c r="J18" s="5"/>
      <c r="K18" s="31"/>
      <c r="L18" s="32"/>
      <c r="M18" s="5"/>
      <c r="N18" s="5"/>
      <c r="O18" s="5"/>
      <c r="P18" s="5"/>
      <c r="Q18" s="5"/>
      <c r="R18" s="5"/>
      <c r="S18" s="5"/>
      <c r="T18" s="5"/>
      <c r="U18" s="5"/>
      <c r="V18" s="5"/>
      <c r="W18" s="5"/>
      <c r="X18" s="5"/>
      <c r="Y18" s="5"/>
      <c r="Z18" s="5"/>
      <c r="AA18" s="5"/>
      <c r="AB18" s="5"/>
      <c r="AC18" s="5"/>
      <c r="AD18" s="5"/>
      <c r="AE18" s="5"/>
      <c r="AF18" s="5"/>
      <c r="AG18" s="33"/>
      <c r="AH18" s="32"/>
      <c r="AI18" s="5"/>
      <c r="AJ18" s="5"/>
      <c r="AK18" s="5"/>
      <c r="AL18" s="5"/>
      <c r="AM18" s="34"/>
      <c r="AN18" s="5"/>
      <c r="AO18" s="34"/>
      <c r="AP18" s="5"/>
      <c r="AQ18" s="34"/>
      <c r="AR18" s="5"/>
      <c r="AS18" s="34"/>
      <c r="AT18" s="5"/>
      <c r="AU18" s="34"/>
      <c r="AV18" s="5"/>
      <c r="AW18" s="34"/>
      <c r="AX18" s="5"/>
      <c r="AY18" s="34"/>
      <c r="AZ18" s="5"/>
      <c r="BA18" s="34"/>
      <c r="BB18" s="34"/>
      <c r="BC18" s="5"/>
      <c r="BD18" s="5"/>
      <c r="BE18" s="5"/>
      <c r="BF18" s="5"/>
      <c r="BG18" s="5"/>
      <c r="BH18" s="5"/>
      <c r="BI18" s="5"/>
      <c r="BJ18" s="5"/>
      <c r="BK18" s="2"/>
      <c r="BL18" s="5"/>
      <c r="BM18" s="5"/>
    </row>
    <row r="19" spans="1:65" ht="14.4" x14ac:dyDescent="0.3">
      <c r="A19" s="5"/>
      <c r="B19" s="232" t="s">
        <v>113</v>
      </c>
      <c r="C19" s="233"/>
      <c r="D19" s="233"/>
      <c r="E19" s="234"/>
      <c r="F19" s="5"/>
      <c r="G19" s="5"/>
      <c r="H19" s="5"/>
      <c r="I19" s="5"/>
      <c r="J19" s="5"/>
      <c r="K19" s="31"/>
      <c r="L19" s="32"/>
      <c r="M19" s="5"/>
      <c r="N19" s="5"/>
      <c r="O19" s="5"/>
      <c r="P19" s="5"/>
      <c r="Q19" s="5"/>
      <c r="R19" s="5"/>
      <c r="S19" s="5"/>
      <c r="T19" s="5"/>
      <c r="U19" s="5"/>
      <c r="V19" s="5"/>
      <c r="W19" s="5"/>
      <c r="X19" s="5"/>
      <c r="Y19" s="5"/>
      <c r="Z19" s="5"/>
      <c r="AA19" s="5"/>
      <c r="AB19" s="5"/>
      <c r="AC19" s="5"/>
      <c r="AD19" s="5"/>
      <c r="AE19" s="5"/>
      <c r="AF19" s="5"/>
      <c r="AG19" s="33"/>
      <c r="AH19" s="32"/>
      <c r="AI19" s="5"/>
      <c r="AJ19" s="5"/>
      <c r="AK19" s="5"/>
      <c r="AL19" s="5"/>
      <c r="AM19" s="34"/>
      <c r="AN19" s="5"/>
      <c r="AO19" s="34"/>
      <c r="AP19" s="5"/>
      <c r="AQ19" s="34"/>
      <c r="AR19" s="5"/>
      <c r="AS19" s="34"/>
      <c r="AT19" s="5"/>
      <c r="AU19" s="34"/>
      <c r="AV19" s="5"/>
      <c r="AW19" s="34"/>
      <c r="AX19" s="5"/>
      <c r="AY19" s="34"/>
      <c r="AZ19" s="5"/>
      <c r="BA19" s="34"/>
      <c r="BB19" s="34"/>
      <c r="BC19" s="5"/>
      <c r="BD19" s="5"/>
      <c r="BE19" s="5"/>
      <c r="BF19" s="5"/>
      <c r="BG19" s="5"/>
      <c r="BH19" s="5"/>
      <c r="BI19" s="5"/>
      <c r="BJ19" s="5"/>
      <c r="BK19" s="2"/>
      <c r="BL19" s="5"/>
      <c r="BM19" s="5"/>
    </row>
    <row r="20" spans="1:65" ht="14.4" x14ac:dyDescent="0.3">
      <c r="A20" s="5"/>
      <c r="B20" s="38" t="s">
        <v>107</v>
      </c>
      <c r="C20" s="38" t="s">
        <v>108</v>
      </c>
      <c r="D20" s="232" t="s">
        <v>109</v>
      </c>
      <c r="E20" s="234"/>
      <c r="F20" s="5"/>
      <c r="G20" s="5"/>
      <c r="H20" s="5"/>
      <c r="I20" s="5"/>
      <c r="J20" s="5"/>
      <c r="K20" s="31"/>
      <c r="L20" s="32"/>
      <c r="M20" s="5"/>
      <c r="N20" s="5"/>
      <c r="O20" s="5"/>
      <c r="P20" s="5"/>
      <c r="Q20" s="5"/>
      <c r="R20" s="5"/>
      <c r="S20" s="5"/>
      <c r="T20" s="5"/>
      <c r="U20" s="5"/>
      <c r="V20" s="5"/>
      <c r="W20" s="5"/>
      <c r="X20" s="5"/>
      <c r="Y20" s="5"/>
      <c r="Z20" s="5"/>
      <c r="AA20" s="5"/>
      <c r="AB20" s="5"/>
      <c r="AC20" s="5"/>
      <c r="AD20" s="5"/>
      <c r="AE20" s="5"/>
      <c r="AF20" s="5"/>
      <c r="AG20" s="33"/>
      <c r="AH20" s="32"/>
      <c r="AI20" s="5"/>
      <c r="AJ20" s="5"/>
      <c r="AK20" s="5"/>
      <c r="AL20" s="5"/>
      <c r="AM20" s="34"/>
      <c r="AN20" s="5"/>
      <c r="AO20" s="34"/>
      <c r="AP20" s="5"/>
      <c r="AQ20" s="34"/>
      <c r="AR20" s="5"/>
      <c r="AS20" s="34"/>
      <c r="AT20" s="5"/>
      <c r="AU20" s="34"/>
      <c r="AV20" s="5"/>
      <c r="AW20" s="34"/>
      <c r="AX20" s="5"/>
      <c r="AY20" s="34"/>
      <c r="AZ20" s="5"/>
      <c r="BA20" s="34"/>
      <c r="BB20" s="34"/>
      <c r="BC20" s="5"/>
      <c r="BD20" s="5"/>
      <c r="BE20" s="5"/>
      <c r="BF20" s="5"/>
      <c r="BG20" s="5"/>
      <c r="BH20" s="5"/>
      <c r="BI20" s="5"/>
      <c r="BJ20" s="5"/>
      <c r="BK20" s="2"/>
      <c r="BL20" s="5"/>
      <c r="BM20" s="5"/>
    </row>
    <row r="21" spans="1:65" ht="14.4" x14ac:dyDescent="0.3">
      <c r="B21" s="40" t="str">
        <f>+'[2]Gestión documental'!B22</f>
        <v>Diana Espinosa Calderòn</v>
      </c>
      <c r="C21" s="41" t="s">
        <v>114</v>
      </c>
      <c r="D21" s="235" t="s">
        <v>115</v>
      </c>
      <c r="E21" s="234"/>
    </row>
    <row r="22" spans="1:65" ht="14.4" x14ac:dyDescent="0.3">
      <c r="E22" s="46"/>
    </row>
    <row r="23" spans="1:65" ht="14.4" x14ac:dyDescent="0.3">
      <c r="E23" s="45"/>
    </row>
    <row r="24" spans="1:65" ht="14.4" x14ac:dyDescent="0.3">
      <c r="B24" s="232" t="s">
        <v>116</v>
      </c>
      <c r="C24" s="233"/>
      <c r="D24" s="233"/>
      <c r="E24" s="234"/>
    </row>
    <row r="25" spans="1:65" ht="14.4" x14ac:dyDescent="0.3">
      <c r="B25" s="38" t="s">
        <v>107</v>
      </c>
      <c r="C25" s="38" t="s">
        <v>108</v>
      </c>
      <c r="D25" s="232" t="s">
        <v>109</v>
      </c>
      <c r="E25" s="234"/>
    </row>
    <row r="26" spans="1:65" ht="14.4" x14ac:dyDescent="0.3">
      <c r="B26" s="47" t="str">
        <f>+'[2]Gestión documental'!B27</f>
        <v>Karolin Saldarriaga Angulo</v>
      </c>
      <c r="C26" s="41" t="s">
        <v>114</v>
      </c>
      <c r="D26" s="235" t="s">
        <v>117</v>
      </c>
      <c r="E26" s="234"/>
    </row>
    <row r="27" spans="1:65" ht="14.4" x14ac:dyDescent="0.3">
      <c r="B27" s="2"/>
      <c r="C27" s="2"/>
      <c r="D27" s="5"/>
      <c r="E27" s="2"/>
    </row>
    <row r="28" spans="1:65" ht="14.4" x14ac:dyDescent="0.3">
      <c r="B28" s="232" t="s">
        <v>118</v>
      </c>
      <c r="C28" s="233"/>
      <c r="D28" s="233"/>
      <c r="E28" s="234"/>
    </row>
    <row r="29" spans="1:65" ht="14.4" x14ac:dyDescent="0.3">
      <c r="B29" s="245" t="s">
        <v>119</v>
      </c>
      <c r="C29" s="233"/>
      <c r="D29" s="233"/>
      <c r="E29" s="234"/>
    </row>
  </sheetData>
  <mergeCells count="158">
    <mergeCell ref="BG1:BO1"/>
    <mergeCell ref="BG2:BO3"/>
    <mergeCell ref="BP4:BT5"/>
    <mergeCell ref="MN5:MS5"/>
    <mergeCell ref="A6:A8"/>
    <mergeCell ref="B6:B8"/>
    <mergeCell ref="C6:C8"/>
    <mergeCell ref="D6:D8"/>
    <mergeCell ref="E6:E8"/>
    <mergeCell ref="K2:BA2"/>
    <mergeCell ref="D3:J3"/>
    <mergeCell ref="K3:BA3"/>
    <mergeCell ref="A1:B3"/>
    <mergeCell ref="C1:C2"/>
    <mergeCell ref="D1:J2"/>
    <mergeCell ref="K1:BA1"/>
    <mergeCell ref="BB1:BC3"/>
    <mergeCell ref="BD1:BF3"/>
    <mergeCell ref="F6:J6"/>
    <mergeCell ref="K6:L6"/>
    <mergeCell ref="M6:AF6"/>
    <mergeCell ref="AG6:AH6"/>
    <mergeCell ref="AI6:AJ8"/>
    <mergeCell ref="AK6:AK8"/>
    <mergeCell ref="A4:E5"/>
    <mergeCell ref="F4:BJ5"/>
    <mergeCell ref="BK4:BN5"/>
    <mergeCell ref="BQ6:BQ8"/>
    <mergeCell ref="BR6:BR8"/>
    <mergeCell ref="BS6:BS8"/>
    <mergeCell ref="BT6:BT8"/>
    <mergeCell ref="K7:K8"/>
    <mergeCell ref="L7:L8"/>
    <mergeCell ref="AF7:AF8"/>
    <mergeCell ref="AG7:AG8"/>
    <mergeCell ref="AH7:AH8"/>
    <mergeCell ref="AL7:AM7"/>
    <mergeCell ref="BI6:BJ8"/>
    <mergeCell ref="BK6:BK8"/>
    <mergeCell ref="BL6:BL8"/>
    <mergeCell ref="BM6:BM8"/>
    <mergeCell ref="BN6:BN8"/>
    <mergeCell ref="BP6:BP8"/>
    <mergeCell ref="AL6:AY6"/>
    <mergeCell ref="AZ6:BA8"/>
    <mergeCell ref="BB6:BC8"/>
    <mergeCell ref="BD6:BE8"/>
    <mergeCell ref="BF6:BG8"/>
    <mergeCell ref="BH6:BH8"/>
    <mergeCell ref="AN7:AO7"/>
    <mergeCell ref="AP7:AQ7"/>
    <mergeCell ref="AV7:AW7"/>
    <mergeCell ref="AX7:AY7"/>
    <mergeCell ref="AL8:AM8"/>
    <mergeCell ref="AN8:AO8"/>
    <mergeCell ref="AP8:AQ8"/>
    <mergeCell ref="AR8:AS8"/>
    <mergeCell ref="AT8:AU8"/>
    <mergeCell ref="AV8:AW8"/>
    <mergeCell ref="AX8:AY8"/>
    <mergeCell ref="AR7:AS7"/>
    <mergeCell ref="AT7:AU7"/>
    <mergeCell ref="H9:H10"/>
    <mergeCell ref="I9:I10"/>
    <mergeCell ref="J9:J10"/>
    <mergeCell ref="K9:K10"/>
    <mergeCell ref="L9:L10"/>
    <mergeCell ref="M9:M10"/>
    <mergeCell ref="A9:A10"/>
    <mergeCell ref="C9:C10"/>
    <mergeCell ref="D9:D10"/>
    <mergeCell ref="E9:E10"/>
    <mergeCell ref="F9:F10"/>
    <mergeCell ref="G9:G10"/>
    <mergeCell ref="V9:V10"/>
    <mergeCell ref="W9:W10"/>
    <mergeCell ref="X9:X10"/>
    <mergeCell ref="Y9:Y10"/>
    <mergeCell ref="N9:N10"/>
    <mergeCell ref="O9:O10"/>
    <mergeCell ref="P9:P10"/>
    <mergeCell ref="Q9:Q10"/>
    <mergeCell ref="R9:R10"/>
    <mergeCell ref="S9:S10"/>
    <mergeCell ref="BG9:BG10"/>
    <mergeCell ref="BH9:BH10"/>
    <mergeCell ref="BI9:BI10"/>
    <mergeCell ref="BJ9:BJ10"/>
    <mergeCell ref="BK9:BK10"/>
    <mergeCell ref="A11:A12"/>
    <mergeCell ref="C11:C12"/>
    <mergeCell ref="D11:D12"/>
    <mergeCell ref="E11:E12"/>
    <mergeCell ref="F11:F12"/>
    <mergeCell ref="AF9:AF10"/>
    <mergeCell ref="AG9:AG10"/>
    <mergeCell ref="AH9:AH10"/>
    <mergeCell ref="AI9:AI10"/>
    <mergeCell ref="AJ9:AJ10"/>
    <mergeCell ref="BF9:BF10"/>
    <mergeCell ref="Z9:Z10"/>
    <mergeCell ref="AA9:AA10"/>
    <mergeCell ref="AB9:AB10"/>
    <mergeCell ref="AC9:AC10"/>
    <mergeCell ref="AD9:AD10"/>
    <mergeCell ref="AE9:AE10"/>
    <mergeCell ref="T9:T10"/>
    <mergeCell ref="U9:U10"/>
    <mergeCell ref="M11:M12"/>
    <mergeCell ref="N11:N12"/>
    <mergeCell ref="O11:O12"/>
    <mergeCell ref="P11:P12"/>
    <mergeCell ref="Q11:Q12"/>
    <mergeCell ref="R11:R12"/>
    <mergeCell ref="G11:G12"/>
    <mergeCell ref="H11:H12"/>
    <mergeCell ref="I11:I12"/>
    <mergeCell ref="J11:J12"/>
    <mergeCell ref="K11:K12"/>
    <mergeCell ref="L11:L12"/>
    <mergeCell ref="AI11:AI12"/>
    <mergeCell ref="AJ11:AJ12"/>
    <mergeCell ref="Y11:Y12"/>
    <mergeCell ref="Z11:Z12"/>
    <mergeCell ref="AA11:AA12"/>
    <mergeCell ref="AB11:AB12"/>
    <mergeCell ref="AC11:AC12"/>
    <mergeCell ref="AD11:AD12"/>
    <mergeCell ref="S11:S12"/>
    <mergeCell ref="T11:T12"/>
    <mergeCell ref="U11:U12"/>
    <mergeCell ref="V11:V12"/>
    <mergeCell ref="W11:W12"/>
    <mergeCell ref="X11:X12"/>
    <mergeCell ref="BO6:BO8"/>
    <mergeCell ref="AK11:AK12"/>
    <mergeCell ref="BO11:BO12"/>
    <mergeCell ref="B24:E24"/>
    <mergeCell ref="D25:E25"/>
    <mergeCell ref="D26:E26"/>
    <mergeCell ref="B28:E28"/>
    <mergeCell ref="B29:E29"/>
    <mergeCell ref="B14:E14"/>
    <mergeCell ref="D15:E15"/>
    <mergeCell ref="D16:E16"/>
    <mergeCell ref="B19:E19"/>
    <mergeCell ref="D20:E20"/>
    <mergeCell ref="D21:E21"/>
    <mergeCell ref="BF11:BF12"/>
    <mergeCell ref="BG11:BG12"/>
    <mergeCell ref="BH11:BH12"/>
    <mergeCell ref="BI11:BI12"/>
    <mergeCell ref="BJ11:BJ12"/>
    <mergeCell ref="BK11:BK12"/>
    <mergeCell ref="AE11:AE12"/>
    <mergeCell ref="AF11:AF12"/>
    <mergeCell ref="AG11:AG12"/>
    <mergeCell ref="AH11:AH12"/>
  </mergeCells>
  <conditionalFormatting sqref="L9 L11">
    <cfRule type="cellIs" dxfId="419" priority="112" operator="equal">
      <formula>"IMPROBABLE"</formula>
    </cfRule>
    <cfRule type="cellIs" dxfId="418" priority="111" operator="equal">
      <formula>"RARA VEZ"</formula>
    </cfRule>
    <cfRule type="cellIs" dxfId="417" priority="110" operator="equal">
      <formula>"POSIBLE"</formula>
    </cfRule>
    <cfRule type="cellIs" dxfId="416" priority="109" operator="equal">
      <formula>"PROBABLE"</formula>
    </cfRule>
    <cfRule type="cellIs" dxfId="415" priority="108" operator="equal">
      <formula>"CASI SIEMPRE"</formula>
    </cfRule>
  </conditionalFormatting>
  <conditionalFormatting sqref="AF9:AG9 AF11:AG11">
    <cfRule type="cellIs" dxfId="414" priority="119" operator="greaterThanOrEqual">
      <formula>12</formula>
    </cfRule>
    <cfRule type="cellIs" dxfId="413" priority="120" operator="between">
      <formula>6</formula>
      <formula>11</formula>
    </cfRule>
    <cfRule type="cellIs" dxfId="412" priority="121" operator="between">
      <formula>1</formula>
      <formula>5</formula>
    </cfRule>
  </conditionalFormatting>
  <conditionalFormatting sqref="AG9 AG11">
    <cfRule type="cellIs" dxfId="411" priority="116" operator="equal">
      <formula>4</formula>
    </cfRule>
    <cfRule type="cellIs" dxfId="410" priority="117" operator="equal">
      <formula>5</formula>
    </cfRule>
    <cfRule type="cellIs" dxfId="409" priority="118" operator="equal">
      <formula>3</formula>
    </cfRule>
  </conditionalFormatting>
  <conditionalFormatting sqref="AH9 AH11">
    <cfRule type="cellIs" dxfId="408" priority="115" operator="equal">
      <formula>"MODERADO"</formula>
    </cfRule>
    <cfRule type="cellIs" dxfId="407" priority="113" operator="equal">
      <formula>"CATASTRÓFICO"</formula>
    </cfRule>
    <cfRule type="cellIs" dxfId="406" priority="114" operator="equal">
      <formula>"MAYOR"</formula>
    </cfRule>
  </conditionalFormatting>
  <conditionalFormatting sqref="AJ9 AJ11">
    <cfRule type="containsText" dxfId="405" priority="106" operator="containsText" text="ALTO">
      <formula>NOT(ISERROR(SEARCH(("ALTO"),(AJ9))))</formula>
    </cfRule>
    <cfRule type="containsText" dxfId="404" priority="105" operator="containsText" text="MODERADO">
      <formula>NOT(ISERROR(SEARCH(("MODERADO"),(AJ9))))</formula>
    </cfRule>
    <cfRule type="containsText" dxfId="403" priority="107" operator="containsText" text="EXTREMO">
      <formula>NOT(ISERROR(SEARCH(("EXTREMO"),(AJ9))))</formula>
    </cfRule>
  </conditionalFormatting>
  <conditionalFormatting sqref="AJ9:AJ12">
    <cfRule type="containsText" dxfId="402" priority="122" operator="containsText" text="EXTREMO">
      <formula>NOT(ISERROR(SEARCH(("EXTREMO"),(AJ9))))</formula>
    </cfRule>
    <cfRule type="containsText" dxfId="401" priority="123" operator="containsText" text="MAYOR">
      <formula>NOT(ISERROR(SEARCH(("MAYOR"),(AJ9))))</formula>
    </cfRule>
    <cfRule type="containsText" dxfId="400" priority="124" operator="containsText" text="MODERADO">
      <formula>NOT(ISERROR(SEARCH(("MODERADO"),(AJ9))))</formula>
    </cfRule>
  </conditionalFormatting>
  <conditionalFormatting sqref="AM9:AM12 AO9:AO12 AQ9:AQ12 AS9:AS12 AU9:AU12 AY9:AY12">
    <cfRule type="cellIs" dxfId="399" priority="97" operator="equal">
      <formula>0</formula>
    </cfRule>
    <cfRule type="cellIs" dxfId="398" priority="98" stopIfTrue="1" operator="equal">
      <formula>15</formula>
    </cfRule>
    <cfRule type="cellIs" dxfId="397" priority="95" operator="equal">
      <formula>""""""</formula>
    </cfRule>
    <cfRule type="cellIs" dxfId="396" priority="96" stopIfTrue="1" operator="equal">
      <formula>10</formula>
    </cfRule>
  </conditionalFormatting>
  <conditionalFormatting sqref="AW9:AW12">
    <cfRule type="cellIs" dxfId="395" priority="68" operator="equal">
      <formula>""""""</formula>
    </cfRule>
    <cfRule type="cellIs" dxfId="394" priority="69" stopIfTrue="1" operator="equal">
      <formula>5</formula>
    </cfRule>
    <cfRule type="cellIs" dxfId="393" priority="70" operator="equal">
      <formula>0</formula>
    </cfRule>
    <cfRule type="cellIs" dxfId="392" priority="71" stopIfTrue="1" operator="equal">
      <formula>10</formula>
    </cfRule>
  </conditionalFormatting>
  <conditionalFormatting sqref="AZ9:AZ12 BC9:BC12">
    <cfRule type="cellIs" dxfId="391" priority="78" operator="equal">
      <formula>"FUERTE"</formula>
    </cfRule>
    <cfRule type="cellIs" dxfId="390" priority="76" operator="equal">
      <formula>"DÉBIL"</formula>
    </cfRule>
    <cfRule type="cellIs" dxfId="389" priority="77" operator="equal">
      <formula>"MODERADO"</formula>
    </cfRule>
  </conditionalFormatting>
  <conditionalFormatting sqref="BA9:BB12">
    <cfRule type="cellIs" dxfId="388" priority="100" operator="between">
      <formula>86</formula>
      <formula>95</formula>
    </cfRule>
    <cfRule type="cellIs" dxfId="387" priority="101" operator="between">
      <formula>0</formula>
      <formula>85</formula>
    </cfRule>
    <cfRule type="cellIs" dxfId="386" priority="99" operator="greaterThanOrEqual">
      <formula>96</formula>
    </cfRule>
  </conditionalFormatting>
  <conditionalFormatting sqref="BG9 BG11">
    <cfRule type="containsText" dxfId="385" priority="61" operator="containsText" text="POSIBLE">
      <formula>NOT(ISERROR(SEARCH(("POSIBLE"),(BG9))))</formula>
    </cfRule>
    <cfRule type="containsText" dxfId="384" priority="60" operator="containsText" text="IMPROBABLE">
      <formula>NOT(ISERROR(SEARCH(("IMPROBABLE"),(BG9))))</formula>
    </cfRule>
    <cfRule type="containsText" dxfId="383" priority="59" operator="containsText" text="RARA VEZ">
      <formula>NOT(ISERROR(SEARCH(("RARA VEZ"),(BG9))))</formula>
    </cfRule>
    <cfRule type="containsText" dxfId="382" priority="62" operator="containsText" text="PROBABLE">
      <formula>NOT(ISERROR(SEARCH(("PROBABLE"),(BG9))))</formula>
    </cfRule>
    <cfRule type="containsText" dxfId="381" priority="63" operator="containsText" text="CASI SIEMPRE">
      <formula>NOT(ISERROR(SEARCH(("CASI SIEMPRE"),(BG9))))</formula>
    </cfRule>
  </conditionalFormatting>
  <conditionalFormatting sqref="BG9:BH9 BG11:BH11">
    <cfRule type="cellIs" dxfId="380" priority="67" operator="equal">
      <formula>"MODERADO"</formula>
    </cfRule>
    <cfRule type="cellIs" dxfId="379" priority="66" operator="equal">
      <formula>"MAYOR"</formula>
    </cfRule>
    <cfRule type="cellIs" dxfId="378" priority="65" operator="equal">
      <formula>"CATASTRÓFICO"</formula>
    </cfRule>
  </conditionalFormatting>
  <conditionalFormatting sqref="BJ9 BJ11">
    <cfRule type="containsText" dxfId="377" priority="58" operator="containsText" text="EXTREMO">
      <formula>NOT(ISERROR(SEARCH(("EXTREMO"),(BJ9))))</formula>
    </cfRule>
    <cfRule type="containsText" dxfId="376" priority="57" operator="containsText" text="ALTO">
      <formula>NOT(ISERROR(SEARCH(("ALTO"),(BJ9))))</formula>
    </cfRule>
    <cfRule type="containsText" dxfId="375" priority="64" operator="containsText" text="MODERADO">
      <formula>NOT(ISERROR(SEARCH(("MODERADO"),(BJ9))))</formula>
    </cfRule>
  </conditionalFormatting>
  <dataValidations count="11">
    <dataValidation type="list" allowBlank="1" showInputMessage="1" showErrorMessage="1" prompt="ERROR - NO ADMITE VALOR DIFERENTE AL DE LA LISTA DESPLEGABLE (X)" sqref="M9:AE9 N11:AE11" xr:uid="{6DDACC3C-0DFB-47B9-A360-621FBABB604C}">
      <formula1>$MT$6</formula1>
    </dataValidation>
    <dataValidation type="list" allowBlank="1" showInputMessage="1" showErrorMessage="1" prompt="ADVERTENCIA - Si marca más de un valor para un mismo riesgo, se tomará por VERDADERO el IMPACTO MÁS ALTO" sqref="M11" xr:uid="{A4AC6C58-0EFC-489B-A8A0-28CFF2B2D089}">
      <formula1>$MT$6</formula1>
    </dataValidation>
    <dataValidation type="list" allowBlank="1" showInputMessage="1" showErrorMessage="1" prompt="ADVERTENCIA - Si marca más de una opción para el mismo riesgo, será tomad por cierta la PROBABILIDAD MÁS ALTA" sqref="F9:J9 F11:J11" xr:uid="{98416B7F-EE9E-4776-95B6-A4865D59F0E3}">
      <formula1>$MT$6</formula1>
    </dataValidation>
    <dataValidation type="list" allowBlank="1" showErrorMessage="1" sqref="AR9:AR12" xr:uid="{642F8A0D-9516-43BF-B104-DF8D7647650C}">
      <formula1>$MQ$8:$MQ$10</formula1>
    </dataValidation>
    <dataValidation type="list" allowBlank="1" showErrorMessage="1" sqref="AN9:AN12" xr:uid="{9A568616-DF90-4C16-9703-E57CEFE9269D}">
      <formula1>$MO$10:$MO$11</formula1>
    </dataValidation>
    <dataValidation type="list" allowBlank="1" showErrorMessage="1" sqref="AP9:AP12" xr:uid="{5122FC5C-DB44-4146-9F8D-D182DE51549D}">
      <formula1>$MP$8:$MP$9</formula1>
    </dataValidation>
    <dataValidation type="list" allowBlank="1" showErrorMessage="1" sqref="AV9:AV12" xr:uid="{4994F631-EFD1-4267-9A2F-CA9602C80322}">
      <formula1>$MT$8:$MT$10</formula1>
    </dataValidation>
    <dataValidation type="list" allowBlank="1" showErrorMessage="1" sqref="AX9:AX12" xr:uid="{58859EA6-A26E-4FA2-8792-7D4EF5D29A2F}">
      <formula1>$MS$8:$MS$9</formula1>
    </dataValidation>
    <dataValidation type="list" allowBlank="1" showErrorMessage="1" sqref="BB9:BB12" xr:uid="{8CC019E4-6BF9-45A9-A92B-36E426444FAC}">
      <formula1>$MM$6:$MM$9</formula1>
    </dataValidation>
    <dataValidation type="list" allowBlank="1" showErrorMessage="1" sqref="AL9:AL12" xr:uid="{730C6C1A-5D8F-4F4E-9FF3-1A6434E106DB}">
      <formula1>$MO$8:$MO$9</formula1>
    </dataValidation>
    <dataValidation type="list" allowBlank="1" showErrorMessage="1" sqref="AT9:AT12" xr:uid="{BAF27B82-D379-49FD-B069-7B362F5B1DAF}">
      <formula1>$MR$8:$MR$9</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E4C04-894F-407A-B7D8-849DE70CF1DE}">
  <dimension ref="A1:MF31"/>
  <sheetViews>
    <sheetView topLeftCell="A11" zoomScale="90" zoomScaleNormal="90" workbookViewId="0">
      <selection activeCell="D20" sqref="D20"/>
    </sheetView>
  </sheetViews>
  <sheetFormatPr baseColWidth="10" defaultColWidth="14" defaultRowHeight="15" customHeight="1" x14ac:dyDescent="0.3"/>
  <cols>
    <col min="1" max="1" width="3.88671875" customWidth="1"/>
    <col min="2" max="2" width="52.33203125" customWidth="1"/>
    <col min="3" max="3" width="34.5546875" customWidth="1"/>
    <col min="4" max="4" width="22.5546875" customWidth="1"/>
    <col min="5" max="5" width="46.109375" customWidth="1"/>
    <col min="6" max="10" width="6.21875" customWidth="1"/>
    <col min="11" max="11" width="6" customWidth="1"/>
    <col min="12" max="12" width="17.88671875" bestFit="1" customWidth="1"/>
    <col min="13" max="13" width="5.88671875" customWidth="1"/>
    <col min="14" max="14" width="8.21875" customWidth="1"/>
    <col min="15" max="15" width="5.88671875" customWidth="1"/>
    <col min="16" max="17" width="8.21875" customWidth="1"/>
    <col min="18" max="18" width="5.88671875" customWidth="1"/>
    <col min="19" max="19" width="8.21875" customWidth="1"/>
    <col min="20" max="20" width="13.109375" customWidth="1"/>
    <col min="21" max="21" width="5.88671875" customWidth="1"/>
    <col min="22" max="22" width="8.21875" customWidth="1"/>
    <col min="23" max="27" width="5.88671875" customWidth="1"/>
    <col min="28" max="28" width="8.21875" customWidth="1"/>
    <col min="29" max="29" width="3.44140625" customWidth="1"/>
    <col min="30" max="30" width="5.88671875" customWidth="1"/>
    <col min="31" max="31" width="3.44140625" customWidth="1"/>
    <col min="32" max="32" width="6" customWidth="1"/>
    <col min="33" max="33" width="6.77734375" customWidth="1"/>
    <col min="34" max="34" width="30.109375" customWidth="1"/>
    <col min="35" max="35" width="3.88671875" customWidth="1"/>
    <col min="36" max="36" width="13.44140625" customWidth="1"/>
    <col min="37" max="37" width="65.44140625" customWidth="1"/>
    <col min="38" max="38" width="15.5546875" hidden="1" customWidth="1"/>
    <col min="39" max="39" width="3.33203125" hidden="1" customWidth="1"/>
    <col min="40" max="40" width="15.5546875" hidden="1" customWidth="1"/>
    <col min="41" max="41" width="3.77734375" hidden="1" customWidth="1"/>
    <col min="42" max="42" width="15.5546875" hidden="1" customWidth="1"/>
    <col min="43" max="43" width="4.33203125" hidden="1" customWidth="1"/>
    <col min="44" max="44" width="15.5546875" hidden="1" customWidth="1"/>
    <col min="45" max="45" width="4.33203125" hidden="1" customWidth="1"/>
    <col min="46" max="46" width="15.5546875" hidden="1" customWidth="1"/>
    <col min="47" max="47" width="4.33203125" hidden="1" customWidth="1"/>
    <col min="48" max="48" width="15.5546875" hidden="1" customWidth="1"/>
    <col min="49" max="49" width="4.33203125" hidden="1" customWidth="1"/>
    <col min="50" max="50" width="15.5546875" hidden="1" customWidth="1"/>
    <col min="51" max="51" width="4.33203125" hidden="1" customWidth="1"/>
    <col min="52" max="52" width="13.44140625" hidden="1" customWidth="1"/>
    <col min="53" max="53" width="4.33203125" hidden="1" customWidth="1"/>
    <col min="54" max="54" width="13.44140625" hidden="1" customWidth="1"/>
    <col min="55" max="55" width="16.33203125" customWidth="1"/>
    <col min="56" max="56" width="14.44140625" customWidth="1"/>
    <col min="57" max="57" width="6.6640625" customWidth="1"/>
    <col min="58" max="58" width="35.21875" customWidth="1"/>
    <col min="59" max="59" width="12.33203125" customWidth="1"/>
    <col min="60" max="60" width="3.77734375" customWidth="1"/>
    <col min="61" max="61" width="10" bestFit="1" customWidth="1"/>
    <col min="62" max="62" width="21.21875" customWidth="1"/>
    <col min="63" max="63" width="15.33203125" customWidth="1"/>
    <col min="64" max="64" width="18.44140625" customWidth="1"/>
    <col min="65" max="65" width="19.5546875" customWidth="1"/>
    <col min="66" max="66" width="17.21875" customWidth="1"/>
    <col min="67" max="68" width="32.21875" customWidth="1"/>
    <col min="69" max="283" width="10.5546875" customWidth="1"/>
    <col min="284" max="284" width="3.88671875" customWidth="1"/>
    <col min="285" max="285" width="16.21875" customWidth="1"/>
    <col min="286" max="286" width="44" customWidth="1"/>
    <col min="287" max="287" width="34.5546875" customWidth="1"/>
    <col min="288" max="288" width="15" customWidth="1"/>
    <col min="289" max="289" width="29.5546875" customWidth="1"/>
    <col min="290" max="291" width="9.5546875" customWidth="1"/>
    <col min="292" max="292" width="3.88671875" customWidth="1"/>
    <col min="293" max="293" width="13.44140625" customWidth="1"/>
    <col min="294" max="294" width="38.33203125" customWidth="1"/>
    <col min="295" max="296" width="12.88671875" customWidth="1"/>
    <col min="297" max="297" width="13.44140625" customWidth="1"/>
    <col min="298" max="298" width="12.109375" customWidth="1"/>
    <col min="299" max="299" width="13.88671875" customWidth="1"/>
    <col min="300" max="300" width="13.33203125" customWidth="1"/>
    <col min="301" max="301" width="12.109375" customWidth="1"/>
    <col min="302" max="302" width="13.44140625" customWidth="1"/>
    <col min="303" max="304" width="12.6640625" customWidth="1"/>
    <col min="305" max="305" width="14.88671875" customWidth="1"/>
    <col min="306" max="306" width="12.33203125" customWidth="1"/>
    <col min="307" max="307" width="3.77734375" customWidth="1"/>
    <col min="308" max="308" width="15.109375" customWidth="1"/>
    <col min="309" max="309" width="9.88671875" customWidth="1"/>
    <col min="310" max="310" width="52.21875" customWidth="1"/>
    <col min="311" max="311" width="31.77734375" customWidth="1"/>
    <col min="312" max="312" width="20.6640625" customWidth="1"/>
    <col min="313" max="344" width="10.5546875" customWidth="1"/>
  </cols>
  <sheetData>
    <row r="1" spans="1:344" ht="31.8" customHeight="1" thickBot="1" x14ac:dyDescent="0.35">
      <c r="A1" s="298"/>
      <c r="B1" s="293"/>
      <c r="C1" s="299" t="s">
        <v>0</v>
      </c>
      <c r="D1" s="298" t="s">
        <v>160</v>
      </c>
      <c r="E1" s="292"/>
      <c r="F1" s="292"/>
      <c r="G1" s="292"/>
      <c r="H1" s="292"/>
      <c r="I1" s="292"/>
      <c r="J1" s="293"/>
      <c r="K1" s="288" t="s">
        <v>2</v>
      </c>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364" t="s">
        <v>3</v>
      </c>
      <c r="BC1" s="365"/>
      <c r="BD1" s="551" t="s">
        <v>123</v>
      </c>
      <c r="BE1" s="429"/>
      <c r="BF1" s="552"/>
      <c r="BG1" s="502" t="s">
        <v>5</v>
      </c>
      <c r="BH1" s="503"/>
      <c r="BI1" s="503"/>
      <c r="BJ1" s="504"/>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row>
    <row r="2" spans="1:344" ht="30" customHeight="1" x14ac:dyDescent="0.3">
      <c r="A2" s="272"/>
      <c r="B2" s="271"/>
      <c r="C2" s="243"/>
      <c r="D2" s="259"/>
      <c r="E2" s="266"/>
      <c r="F2" s="266"/>
      <c r="G2" s="266"/>
      <c r="H2" s="266"/>
      <c r="I2" s="266"/>
      <c r="J2" s="273"/>
      <c r="K2" s="288" t="s">
        <v>415</v>
      </c>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289"/>
      <c r="BB2" s="366"/>
      <c r="BC2" s="550"/>
      <c r="BD2" s="553"/>
      <c r="BE2" s="430"/>
      <c r="BF2" s="552"/>
      <c r="BG2" s="311" t="s">
        <v>6</v>
      </c>
      <c r="BH2" s="312"/>
      <c r="BI2" s="312"/>
      <c r="BJ2" s="313"/>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row>
    <row r="3" spans="1:344" ht="55.8" customHeight="1" thickBot="1" x14ac:dyDescent="0.35">
      <c r="A3" s="259"/>
      <c r="B3" s="273"/>
      <c r="C3" s="91" t="s">
        <v>7</v>
      </c>
      <c r="D3" s="291" t="s">
        <v>341</v>
      </c>
      <c r="E3" s="233"/>
      <c r="F3" s="233"/>
      <c r="G3" s="233"/>
      <c r="H3" s="233"/>
      <c r="I3" s="233"/>
      <c r="J3" s="234"/>
      <c r="K3" s="288" t="s">
        <v>412</v>
      </c>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368"/>
      <c r="BC3" s="369"/>
      <c r="BD3" s="553"/>
      <c r="BE3" s="429"/>
      <c r="BF3" s="552"/>
      <c r="BG3" s="283"/>
      <c r="BH3" s="284"/>
      <c r="BI3" s="284"/>
      <c r="BJ3" s="285"/>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row>
    <row r="4" spans="1:344" ht="14.4" x14ac:dyDescent="0.3">
      <c r="A4" s="297" t="s">
        <v>10</v>
      </c>
      <c r="B4" s="292"/>
      <c r="C4" s="292"/>
      <c r="D4" s="292"/>
      <c r="E4" s="293"/>
      <c r="F4" s="315" t="s">
        <v>11</v>
      </c>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264"/>
      <c r="AH4" s="264"/>
      <c r="AI4" s="264"/>
      <c r="AJ4" s="264"/>
      <c r="AK4" s="264"/>
      <c r="AL4" s="264"/>
      <c r="AM4" s="264"/>
      <c r="AN4" s="264"/>
      <c r="AO4" s="264"/>
      <c r="AP4" s="264"/>
      <c r="AQ4" s="264"/>
      <c r="AR4" s="264"/>
      <c r="AS4" s="264"/>
      <c r="AT4" s="264"/>
      <c r="AU4" s="264"/>
      <c r="AV4" s="264"/>
      <c r="AW4" s="264"/>
      <c r="AX4" s="264"/>
      <c r="AY4" s="264"/>
      <c r="AZ4" s="264"/>
      <c r="BA4" s="264"/>
      <c r="BB4" s="264"/>
      <c r="BC4" s="264"/>
      <c r="BD4" s="264"/>
      <c r="BE4" s="264"/>
      <c r="BF4" s="264"/>
      <c r="BG4" s="264"/>
      <c r="BH4" s="264"/>
      <c r="BI4" s="264"/>
      <c r="BJ4" s="264"/>
      <c r="BK4" s="316"/>
      <c r="BL4" s="315" t="s">
        <v>12</v>
      </c>
      <c r="BM4" s="264"/>
      <c r="BN4" s="264"/>
      <c r="BO4" s="264"/>
      <c r="BP4" s="264"/>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row>
    <row r="5" spans="1:344" ht="35.4" customHeight="1" x14ac:dyDescent="0.3">
      <c r="A5" s="259"/>
      <c r="B5" s="266"/>
      <c r="C5" s="266"/>
      <c r="D5" s="266"/>
      <c r="E5" s="273"/>
      <c r="F5" s="344" t="s">
        <v>13</v>
      </c>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4"/>
      <c r="AK5" s="376" t="s">
        <v>14</v>
      </c>
      <c r="AL5" s="377"/>
      <c r="AM5" s="377"/>
      <c r="AN5" s="377"/>
      <c r="AO5" s="377"/>
      <c r="AP5" s="377"/>
      <c r="AQ5" s="377"/>
      <c r="AR5" s="377"/>
      <c r="AS5" s="377"/>
      <c r="AT5" s="377"/>
      <c r="AU5" s="377"/>
      <c r="AV5" s="377"/>
      <c r="AW5" s="377"/>
      <c r="AX5" s="377"/>
      <c r="AY5" s="377"/>
      <c r="AZ5" s="377"/>
      <c r="BA5" s="377"/>
      <c r="BB5" s="377"/>
      <c r="BC5" s="377"/>
      <c r="BD5" s="377"/>
      <c r="BE5" s="377"/>
      <c r="BF5" s="377"/>
      <c r="BG5" s="377"/>
      <c r="BH5" s="377"/>
      <c r="BI5" s="377"/>
      <c r="BJ5" s="378"/>
      <c r="BK5" s="100"/>
      <c r="BL5" s="342"/>
      <c r="BM5" s="343"/>
      <c r="BN5" s="343"/>
      <c r="BO5" s="343"/>
      <c r="BP5" s="343"/>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t="s">
        <v>15</v>
      </c>
      <c r="LX5" s="2"/>
      <c r="LY5" s="286" t="s">
        <v>16</v>
      </c>
      <c r="LZ5" s="287"/>
      <c r="MA5" s="287"/>
      <c r="MB5" s="287"/>
      <c r="MC5" s="287"/>
      <c r="MD5" s="287"/>
      <c r="ME5" s="6" t="s">
        <v>17</v>
      </c>
      <c r="MF5" s="6" t="s">
        <v>18</v>
      </c>
    </row>
    <row r="6" spans="1:344" ht="39.6" customHeight="1" x14ac:dyDescent="0.3">
      <c r="A6" s="267" t="s">
        <v>19</v>
      </c>
      <c r="B6" s="267" t="s">
        <v>20</v>
      </c>
      <c r="C6" s="267" t="s">
        <v>21</v>
      </c>
      <c r="D6" s="267" t="s">
        <v>22</v>
      </c>
      <c r="E6" s="267" t="s">
        <v>23</v>
      </c>
      <c r="F6" s="263" t="s">
        <v>24</v>
      </c>
      <c r="G6" s="233"/>
      <c r="H6" s="233"/>
      <c r="I6" s="233"/>
      <c r="J6" s="234"/>
      <c r="K6" s="263" t="s">
        <v>25</v>
      </c>
      <c r="L6" s="234"/>
      <c r="M6" s="263" t="s">
        <v>26</v>
      </c>
      <c r="N6" s="233"/>
      <c r="O6" s="233"/>
      <c r="P6" s="233"/>
      <c r="Q6" s="233"/>
      <c r="R6" s="233"/>
      <c r="S6" s="233"/>
      <c r="T6" s="233"/>
      <c r="U6" s="233"/>
      <c r="V6" s="233"/>
      <c r="W6" s="233"/>
      <c r="X6" s="233"/>
      <c r="Y6" s="233"/>
      <c r="Z6" s="233"/>
      <c r="AA6" s="233"/>
      <c r="AB6" s="233"/>
      <c r="AC6" s="233"/>
      <c r="AD6" s="233"/>
      <c r="AE6" s="234"/>
      <c r="AF6" s="8"/>
      <c r="AG6" s="263" t="s">
        <v>25</v>
      </c>
      <c r="AH6" s="234"/>
      <c r="AI6" s="310" t="s">
        <v>27</v>
      </c>
      <c r="AJ6" s="293"/>
      <c r="AK6" s="267" t="s">
        <v>28</v>
      </c>
      <c r="AL6" s="262" t="s">
        <v>29</v>
      </c>
      <c r="AM6" s="233"/>
      <c r="AN6" s="233"/>
      <c r="AO6" s="233"/>
      <c r="AP6" s="233"/>
      <c r="AQ6" s="233"/>
      <c r="AR6" s="233"/>
      <c r="AS6" s="233"/>
      <c r="AT6" s="233"/>
      <c r="AU6" s="233"/>
      <c r="AV6" s="233"/>
      <c r="AW6" s="233"/>
      <c r="AX6" s="233"/>
      <c r="AY6" s="234"/>
      <c r="AZ6" s="350" t="s">
        <v>30</v>
      </c>
      <c r="BA6" s="293"/>
      <c r="BB6" s="351" t="s">
        <v>31</v>
      </c>
      <c r="BC6" s="293"/>
      <c r="BD6" s="351" t="s">
        <v>32</v>
      </c>
      <c r="BE6" s="293"/>
      <c r="BF6" s="267" t="s">
        <v>24</v>
      </c>
      <c r="BG6" s="267" t="s">
        <v>26</v>
      </c>
      <c r="BH6" s="310" t="s">
        <v>33</v>
      </c>
      <c r="BI6" s="293"/>
      <c r="BJ6" s="267" t="s">
        <v>139</v>
      </c>
      <c r="BK6" s="323" t="s">
        <v>171</v>
      </c>
      <c r="BL6" s="267" t="s">
        <v>34</v>
      </c>
      <c r="BM6" s="267" t="s">
        <v>35</v>
      </c>
      <c r="BN6" s="267" t="s">
        <v>36</v>
      </c>
      <c r="BO6" s="267" t="s">
        <v>37</v>
      </c>
      <c r="BP6" s="267" t="s">
        <v>38</v>
      </c>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6" t="s">
        <v>39</v>
      </c>
      <c r="LX6" s="2"/>
      <c r="LY6" s="2" t="s">
        <v>40</v>
      </c>
      <c r="LZ6" s="2" t="s">
        <v>41</v>
      </c>
      <c r="MA6" s="2" t="s">
        <v>42</v>
      </c>
      <c r="MB6" s="2" t="s">
        <v>43</v>
      </c>
      <c r="MC6" s="2" t="s">
        <v>44</v>
      </c>
      <c r="MD6" s="2" t="s">
        <v>45</v>
      </c>
      <c r="ME6" s="6" t="s">
        <v>46</v>
      </c>
      <c r="MF6" s="2"/>
    </row>
    <row r="7" spans="1:344" ht="14.4" x14ac:dyDescent="0.3">
      <c r="A7" s="225"/>
      <c r="B7" s="225"/>
      <c r="C7" s="225"/>
      <c r="D7" s="225"/>
      <c r="E7" s="225"/>
      <c r="F7" s="7">
        <v>1</v>
      </c>
      <c r="G7" s="7">
        <v>2</v>
      </c>
      <c r="H7" s="7">
        <v>3</v>
      </c>
      <c r="I7" s="7">
        <v>4</v>
      </c>
      <c r="J7" s="7">
        <v>5</v>
      </c>
      <c r="K7" s="267" t="s">
        <v>47</v>
      </c>
      <c r="L7" s="268" t="s">
        <v>48</v>
      </c>
      <c r="M7" s="8">
        <v>1</v>
      </c>
      <c r="N7" s="8">
        <v>2</v>
      </c>
      <c r="O7" s="8">
        <v>3</v>
      </c>
      <c r="P7" s="8">
        <v>4</v>
      </c>
      <c r="Q7" s="8">
        <v>5</v>
      </c>
      <c r="R7" s="8">
        <v>6</v>
      </c>
      <c r="S7" s="8">
        <v>7</v>
      </c>
      <c r="T7" s="8">
        <v>8</v>
      </c>
      <c r="U7" s="8">
        <v>9</v>
      </c>
      <c r="V7" s="8">
        <v>10</v>
      </c>
      <c r="W7" s="8">
        <v>11</v>
      </c>
      <c r="X7" s="8">
        <v>12</v>
      </c>
      <c r="Y7" s="8">
        <v>13</v>
      </c>
      <c r="Z7" s="8">
        <v>14</v>
      </c>
      <c r="AA7" s="8">
        <v>15</v>
      </c>
      <c r="AB7" s="8">
        <v>16</v>
      </c>
      <c r="AC7" s="8">
        <v>17</v>
      </c>
      <c r="AD7" s="8">
        <v>18</v>
      </c>
      <c r="AE7" s="8">
        <v>19</v>
      </c>
      <c r="AF7" s="549" t="s">
        <v>49</v>
      </c>
      <c r="AG7" s="267" t="s">
        <v>47</v>
      </c>
      <c r="AH7" s="268" t="s">
        <v>48</v>
      </c>
      <c r="AI7" s="272"/>
      <c r="AJ7" s="271"/>
      <c r="AK7" s="225"/>
      <c r="AL7" s="262" t="s">
        <v>50</v>
      </c>
      <c r="AM7" s="234"/>
      <c r="AN7" s="262" t="s">
        <v>51</v>
      </c>
      <c r="AO7" s="234"/>
      <c r="AP7" s="262" t="s">
        <v>53</v>
      </c>
      <c r="AQ7" s="234"/>
      <c r="AR7" s="262" t="s">
        <v>54</v>
      </c>
      <c r="AS7" s="234"/>
      <c r="AT7" s="262" t="s">
        <v>55</v>
      </c>
      <c r="AU7" s="234"/>
      <c r="AV7" s="262" t="s">
        <v>56</v>
      </c>
      <c r="AW7" s="234"/>
      <c r="AX7" s="262" t="s">
        <v>131</v>
      </c>
      <c r="AY7" s="234"/>
      <c r="AZ7" s="272"/>
      <c r="BA7" s="271"/>
      <c r="BB7" s="272"/>
      <c r="BC7" s="271"/>
      <c r="BD7" s="272"/>
      <c r="BE7" s="271"/>
      <c r="BF7" s="225"/>
      <c r="BG7" s="225"/>
      <c r="BH7" s="272"/>
      <c r="BI7" s="271"/>
      <c r="BJ7" s="225"/>
      <c r="BK7" s="323"/>
      <c r="BL7" s="225"/>
      <c r="BM7" s="225"/>
      <c r="BN7" s="225"/>
      <c r="BO7" s="225"/>
      <c r="BP7" s="225"/>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6"/>
      <c r="LX7" s="2"/>
      <c r="LY7" s="2"/>
      <c r="LZ7" s="2"/>
      <c r="MA7" s="2"/>
      <c r="MB7" s="2"/>
      <c r="MC7" s="2"/>
      <c r="MD7" s="2"/>
      <c r="ME7" s="6"/>
      <c r="MF7" s="2"/>
    </row>
    <row r="8" spans="1:344" ht="40.799999999999997" customHeight="1" x14ac:dyDescent="0.3">
      <c r="A8" s="243"/>
      <c r="B8" s="243"/>
      <c r="C8" s="243"/>
      <c r="D8" s="243"/>
      <c r="E8" s="243"/>
      <c r="F8" s="9" t="s">
        <v>57</v>
      </c>
      <c r="G8" s="9" t="s">
        <v>58</v>
      </c>
      <c r="H8" s="9" t="s">
        <v>59</v>
      </c>
      <c r="I8" s="9" t="s">
        <v>60</v>
      </c>
      <c r="J8" s="9" t="s">
        <v>61</v>
      </c>
      <c r="K8" s="243"/>
      <c r="L8" s="243"/>
      <c r="M8" s="9" t="s">
        <v>62</v>
      </c>
      <c r="N8" s="10" t="s">
        <v>63</v>
      </c>
      <c r="O8" s="9" t="s">
        <v>64</v>
      </c>
      <c r="P8" s="9" t="s">
        <v>65</v>
      </c>
      <c r="Q8" s="9" t="s">
        <v>66</v>
      </c>
      <c r="R8" s="9" t="s">
        <v>67</v>
      </c>
      <c r="S8" s="9" t="s">
        <v>68</v>
      </c>
      <c r="T8" s="9" t="s">
        <v>69</v>
      </c>
      <c r="U8" s="9" t="s">
        <v>70</v>
      </c>
      <c r="V8" s="9" t="s">
        <v>71</v>
      </c>
      <c r="W8" s="9" t="s">
        <v>72</v>
      </c>
      <c r="X8" s="9" t="s">
        <v>73</v>
      </c>
      <c r="Y8" s="9" t="s">
        <v>74</v>
      </c>
      <c r="Z8" s="9" t="s">
        <v>75</v>
      </c>
      <c r="AA8" s="9" t="s">
        <v>76</v>
      </c>
      <c r="AB8" s="9" t="s">
        <v>77</v>
      </c>
      <c r="AC8" s="9" t="s">
        <v>78</v>
      </c>
      <c r="AD8" s="9" t="s">
        <v>79</v>
      </c>
      <c r="AE8" s="9" t="s">
        <v>80</v>
      </c>
      <c r="AF8" s="243"/>
      <c r="AG8" s="243"/>
      <c r="AH8" s="243"/>
      <c r="AI8" s="259"/>
      <c r="AJ8" s="273"/>
      <c r="AK8" s="243"/>
      <c r="AL8" s="263" t="s">
        <v>40</v>
      </c>
      <c r="AM8" s="234"/>
      <c r="AN8" s="263" t="s">
        <v>81</v>
      </c>
      <c r="AO8" s="234"/>
      <c r="AP8" s="263" t="s">
        <v>41</v>
      </c>
      <c r="AQ8" s="234"/>
      <c r="AR8" s="263" t="s">
        <v>82</v>
      </c>
      <c r="AS8" s="234"/>
      <c r="AT8" s="263" t="s">
        <v>83</v>
      </c>
      <c r="AU8" s="234"/>
      <c r="AV8" s="263" t="s">
        <v>84</v>
      </c>
      <c r="AW8" s="234"/>
      <c r="AX8" s="263" t="s">
        <v>85</v>
      </c>
      <c r="AY8" s="234"/>
      <c r="AZ8" s="259"/>
      <c r="BA8" s="273"/>
      <c r="BB8" s="259"/>
      <c r="BC8" s="273"/>
      <c r="BD8" s="259"/>
      <c r="BE8" s="273"/>
      <c r="BF8" s="243"/>
      <c r="BG8" s="243"/>
      <c r="BH8" s="259"/>
      <c r="BI8" s="273"/>
      <c r="BJ8" s="243"/>
      <c r="BK8" s="323"/>
      <c r="BL8" s="243"/>
      <c r="BM8" s="243"/>
      <c r="BN8" s="243"/>
      <c r="BO8" s="243"/>
      <c r="BP8" s="243"/>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6" t="s">
        <v>86</v>
      </c>
      <c r="LX8" s="11"/>
      <c r="LY8" s="2" t="s">
        <v>87</v>
      </c>
      <c r="LZ8" s="11" t="s">
        <v>88</v>
      </c>
      <c r="MA8" s="11" t="s">
        <v>89</v>
      </c>
      <c r="MB8" s="11" t="s">
        <v>90</v>
      </c>
      <c r="MC8" s="11" t="s">
        <v>91</v>
      </c>
      <c r="MD8" s="11" t="s">
        <v>92</v>
      </c>
      <c r="ME8" s="11"/>
      <c r="MF8" s="11"/>
    </row>
    <row r="9" spans="1:344" ht="79.2" x14ac:dyDescent="0.3">
      <c r="A9" s="242">
        <v>1</v>
      </c>
      <c r="B9" s="19" t="s">
        <v>334</v>
      </c>
      <c r="C9" s="338" t="s">
        <v>336</v>
      </c>
      <c r="D9" s="242" t="s">
        <v>105</v>
      </c>
      <c r="E9" s="256" t="s">
        <v>337</v>
      </c>
      <c r="F9" s="242" t="s">
        <v>46</v>
      </c>
      <c r="G9" s="242"/>
      <c r="H9" s="242"/>
      <c r="I9" s="242"/>
      <c r="J9" s="242"/>
      <c r="K9" s="242">
        <f>IF(J9="X",5,IF(I9="X",4,IF(H9="X",3,IF(G9="X",2,IF(F9="X",1,0)))))</f>
        <v>1</v>
      </c>
      <c r="L9" s="236" t="str">
        <f>IF(K9=1,"RARA VEZ",IF(K9=2,"IMPROBABLE",IF(K9=3,"POSIBLE",IF(K9=4,"PROBABLE",IF(K9=5,"CASI SIEMPRE",FALSE)))))</f>
        <v>RARA VEZ</v>
      </c>
      <c r="M9" s="242" t="s">
        <v>46</v>
      </c>
      <c r="N9" s="242" t="s">
        <v>46</v>
      </c>
      <c r="O9" s="242" t="s">
        <v>46</v>
      </c>
      <c r="P9" s="242" t="s">
        <v>46</v>
      </c>
      <c r="Q9" s="242" t="s">
        <v>46</v>
      </c>
      <c r="R9" s="242"/>
      <c r="S9" s="242"/>
      <c r="T9" s="242"/>
      <c r="U9" s="242"/>
      <c r="V9" s="242" t="s">
        <v>46</v>
      </c>
      <c r="W9" s="242" t="s">
        <v>46</v>
      </c>
      <c r="X9" s="242" t="s">
        <v>46</v>
      </c>
      <c r="Y9" s="242" t="s">
        <v>46</v>
      </c>
      <c r="Z9" s="242"/>
      <c r="AA9" s="242" t="s">
        <v>46</v>
      </c>
      <c r="AB9" s="242"/>
      <c r="AC9" s="242"/>
      <c r="AD9" s="242"/>
      <c r="AE9" s="242"/>
      <c r="AF9" s="248">
        <f>COUNTIF(M9:AE9,"X")</f>
        <v>10</v>
      </c>
      <c r="AG9" s="248" t="str">
        <f>IF(AF9=0,"",(IF(AF9&gt;=12,"5",IF(AF9&gt;=6,"4",IF(AF9&lt;=5,"3","")))))</f>
        <v>4</v>
      </c>
      <c r="AH9" s="236" t="str">
        <f>IF(AG9=0,"",(IF(AG9="5","CATASTRÓFICO",IF(AG9="3","MODERADO",IF(AG9="4","MAYOR","")))))</f>
        <v>MAYOR</v>
      </c>
      <c r="AI9" s="249">
        <f>+(AG9*K9)</f>
        <v>4</v>
      </c>
      <c r="AJ9" s="534" t="s">
        <v>143</v>
      </c>
      <c r="AK9" s="93" t="s">
        <v>342</v>
      </c>
      <c r="AL9" s="20" t="s">
        <v>87</v>
      </c>
      <c r="AM9" s="21">
        <f>IF(ISBLANK(AL9),"",IF(AL9="Asignado",15,"0"))</f>
        <v>15</v>
      </c>
      <c r="AN9" s="20" t="s">
        <v>94</v>
      </c>
      <c r="AO9" s="21">
        <f>IF(ISBLANK(AN9),"",IF(AN9="Adecuado",15,"0"))</f>
        <v>15</v>
      </c>
      <c r="AP9" s="20" t="s">
        <v>88</v>
      </c>
      <c r="AQ9" s="21">
        <f>IF(ISBLANK(AP9),"",IF(AP9="Oportuna",15,"0"))</f>
        <v>15</v>
      </c>
      <c r="AR9" s="20" t="s">
        <v>89</v>
      </c>
      <c r="AS9" s="21">
        <f>IF(ISBLANK(AR9),"",IF(AR9="Prevenir",15,IF(AR9="Detectar",10,"0")))</f>
        <v>15</v>
      </c>
      <c r="AT9" s="20" t="s">
        <v>90</v>
      </c>
      <c r="AU9" s="21">
        <f>IF(ISBLANK(AT9),"",IF(AT9="Confiable",15,"0"))</f>
        <v>15</v>
      </c>
      <c r="AV9" s="20" t="s">
        <v>92</v>
      </c>
      <c r="AW9" s="21">
        <f>IF(ISBLANK(AV9),"",IF(AV9="Completa",10,IF(AV9="Incompleta",5,"0")))</f>
        <v>10</v>
      </c>
      <c r="AX9" s="22" t="s">
        <v>91</v>
      </c>
      <c r="AY9" s="21">
        <f>IF(ISBLANK(AX9),"",IF(AX9="Se Investigan y Resuelven Oportunamente",15,"0"))</f>
        <v>15</v>
      </c>
      <c r="AZ9" s="23" t="str">
        <f>IF(BA9&lt;86,"Débil",(IF(BA9&gt;=96,"Fuerte","Moderado")))</f>
        <v>Fuerte</v>
      </c>
      <c r="BA9" s="23">
        <f>SUM(AY9,AW9,AU9,AS9,AQ9,AO9,AM9)</f>
        <v>100</v>
      </c>
      <c r="BB9" s="23" t="s">
        <v>39</v>
      </c>
      <c r="BC9" s="23" t="str">
        <f>IF(ISBLANK(BB9),"",(IF(BB9="El control
no se ejecuta por parte del
responsable","Débil",(IF(BB9="El control se ejecuta de manera consistente por parte del responsable","Fuerte","Moderado")))))</f>
        <v>Fuerte</v>
      </c>
      <c r="BD9" s="30" t="str">
        <f>IF(AZ9="","",(IF(BC9="Débil","Débil",IF(BC9="Moderado","Moderado",IF(AZ9="Débil","Débil","Fuerte")))))</f>
        <v>Fuerte</v>
      </c>
      <c r="BE9" s="20">
        <f>IF(BD9="","",(IF(BD9="Fuerte",2,IF(BD9="Moderado",1,0))))</f>
        <v>2</v>
      </c>
      <c r="BF9" s="242" t="s">
        <v>144</v>
      </c>
      <c r="BG9" s="236" t="str">
        <f>AH9</f>
        <v>MAYOR</v>
      </c>
      <c r="BH9" s="258">
        <f>(BE9+BE10)/2</f>
        <v>2</v>
      </c>
      <c r="BI9" s="544" t="str">
        <f>IF(BH9=0,"",IF(BF9="CASI SIEMPRE","EXTREMO",IF(BG9="CATASTRÓFICO","EXTREMO",IF(BH9="12M","EXTREMO",IF(BH9="12A","ALTO",IF(BH9=4,"ALTO",IF(BH9=8,"ALTO",IF(BH9=9,"ALTO",IF(BH9=6,"MODERADO",IF(BH9=3,"MODERADO","EXTREMO"))))))))))</f>
        <v>EXTREMO</v>
      </c>
      <c r="BJ9" s="173" t="s">
        <v>169</v>
      </c>
      <c r="BK9" s="6"/>
      <c r="BL9" s="63">
        <v>0</v>
      </c>
      <c r="BM9" s="63">
        <v>0</v>
      </c>
      <c r="BN9" s="63">
        <v>0</v>
      </c>
      <c r="BO9" s="64"/>
      <c r="BP9" s="55"/>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row>
    <row r="10" spans="1:344" ht="129" customHeight="1" x14ac:dyDescent="0.3">
      <c r="A10" s="510"/>
      <c r="B10" s="149" t="s">
        <v>335</v>
      </c>
      <c r="C10" s="547"/>
      <c r="D10" s="510"/>
      <c r="E10" s="548"/>
      <c r="F10" s="510"/>
      <c r="G10" s="510"/>
      <c r="H10" s="510"/>
      <c r="I10" s="510"/>
      <c r="J10" s="510"/>
      <c r="K10" s="510"/>
      <c r="L10" s="237"/>
      <c r="M10" s="510"/>
      <c r="N10" s="510"/>
      <c r="O10" s="510"/>
      <c r="P10" s="510"/>
      <c r="Q10" s="510"/>
      <c r="R10" s="510"/>
      <c r="S10" s="510"/>
      <c r="T10" s="510"/>
      <c r="U10" s="510"/>
      <c r="V10" s="510"/>
      <c r="W10" s="510"/>
      <c r="X10" s="510"/>
      <c r="Y10" s="510"/>
      <c r="Z10" s="510"/>
      <c r="AA10" s="510"/>
      <c r="AB10" s="510"/>
      <c r="AC10" s="510"/>
      <c r="AD10" s="510"/>
      <c r="AE10" s="510"/>
      <c r="AF10" s="567"/>
      <c r="AG10" s="567"/>
      <c r="AH10" s="237"/>
      <c r="AI10" s="565"/>
      <c r="AJ10" s="566"/>
      <c r="AK10" s="93" t="s">
        <v>343</v>
      </c>
      <c r="AL10" s="20" t="s">
        <v>87</v>
      </c>
      <c r="AM10" s="21">
        <f>IF(ISBLANK(AL10),"",IF(AL10="Asignado",15,"0"))</f>
        <v>15</v>
      </c>
      <c r="AN10" s="20" t="s">
        <v>94</v>
      </c>
      <c r="AO10" s="21">
        <f>IF(ISBLANK(AN10),"",IF(AN10="Adecuado",15,"0"))</f>
        <v>15</v>
      </c>
      <c r="AP10" s="20" t="s">
        <v>88</v>
      </c>
      <c r="AQ10" s="21">
        <f>IF(ISBLANK(AP10),"",IF(AP10="Oportuna",15,"0"))</f>
        <v>15</v>
      </c>
      <c r="AR10" s="20" t="s">
        <v>89</v>
      </c>
      <c r="AS10" s="21">
        <f>IF(ISBLANK(AR10),"",IF(AR10="Prevenir",15,IF(AR10="Detectar",10,"0")))</f>
        <v>15</v>
      </c>
      <c r="AT10" s="20" t="s">
        <v>90</v>
      </c>
      <c r="AU10" s="21">
        <f>IF(ISBLANK(AT10),"",IF(AT10="Confiable",15,"0"))</f>
        <v>15</v>
      </c>
      <c r="AV10" s="20" t="s">
        <v>92</v>
      </c>
      <c r="AW10" s="21">
        <f>IF(ISBLANK(AV10),"",IF(AV10="Completa",10,IF(AV10="Incompleta",5,"0")))</f>
        <v>10</v>
      </c>
      <c r="AX10" s="22" t="s">
        <v>91</v>
      </c>
      <c r="AY10" s="21">
        <f>IF(ISBLANK(AX10),"",IF(AX10="Se Investigan y Resuelven Oportunamente",15,"0"))</f>
        <v>15</v>
      </c>
      <c r="AZ10" s="23" t="str">
        <f>IF(BA10&lt;86,"Débil",(IF(BA10&gt;=96,"Fuerte","Moderado")))</f>
        <v>Fuerte</v>
      </c>
      <c r="BA10" s="23">
        <f>SUM(AY10,AW10,AU10,AS10,AQ10,AO10,AM10)</f>
        <v>100</v>
      </c>
      <c r="BB10" s="23" t="s">
        <v>39</v>
      </c>
      <c r="BC10" s="23" t="str">
        <f>IF(ISBLANK(BB10),"",(IF(BB10="El control
no se ejecuta por parte del
responsable","Débil",(IF(BB10="El control se ejecuta de manera consistente por parte del responsable","Fuerte","Moderado")))))</f>
        <v>Fuerte</v>
      </c>
      <c r="BD10" s="30" t="str">
        <f>IF(AZ10="","",(IF(BC10="Débil","Débil",IF(BC10="Moderado","Moderado",IF(AZ10="Débil","Débil","Fuerte")))))</f>
        <v>Fuerte</v>
      </c>
      <c r="BE10" s="20">
        <f>IF(BD10="","",(IF(BD10="Fuerte",2,IF(BD10="Moderado",1,0))))</f>
        <v>2</v>
      </c>
      <c r="BF10" s="510"/>
      <c r="BG10" s="237"/>
      <c r="BH10" s="546"/>
      <c r="BI10" s="564"/>
      <c r="BJ10" s="173" t="s">
        <v>172</v>
      </c>
      <c r="BK10" s="6"/>
      <c r="BL10" s="63">
        <v>0</v>
      </c>
      <c r="BM10" s="63">
        <v>0</v>
      </c>
      <c r="BN10" s="63">
        <v>0</v>
      </c>
      <c r="BO10" s="55"/>
      <c r="BP10" s="55"/>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c r="LW10" s="6"/>
      <c r="LX10" s="6"/>
      <c r="LY10" s="6"/>
      <c r="LZ10" s="6"/>
      <c r="MA10" s="6"/>
      <c r="MB10" s="6"/>
      <c r="MC10" s="6"/>
      <c r="MD10" s="6"/>
      <c r="ME10" s="6"/>
      <c r="MF10" s="6"/>
    </row>
    <row r="11" spans="1:344" ht="109.2" customHeight="1" x14ac:dyDescent="0.3">
      <c r="A11" s="12">
        <v>2</v>
      </c>
      <c r="B11" s="146" t="s">
        <v>338</v>
      </c>
      <c r="C11" s="154" t="s">
        <v>339</v>
      </c>
      <c r="D11" s="12" t="s">
        <v>105</v>
      </c>
      <c r="E11" s="155" t="s">
        <v>337</v>
      </c>
      <c r="F11" s="12" t="s">
        <v>46</v>
      </c>
      <c r="G11" s="12"/>
      <c r="H11" s="12"/>
      <c r="I11" s="12"/>
      <c r="J11" s="12"/>
      <c r="K11" s="14">
        <f>IF(J11="X",5,IF(I11="X",4,IF(H11="X",3,IF(G11="X",2,IF(F11="X",1,0)))))</f>
        <v>1</v>
      </c>
      <c r="L11" s="15" t="str">
        <f>IF(K11=1,"RARA VEZ",IF(K11=2,"IMPROBABLE",IF(K11=3,"POSIBLE",IF(K11=4,"PROBABLE",IF(K11=5,"CASI SIEMPRE",FALSE)))))</f>
        <v>RARA VEZ</v>
      </c>
      <c r="M11" s="12" t="s">
        <v>46</v>
      </c>
      <c r="N11" s="12" t="s">
        <v>46</v>
      </c>
      <c r="O11" s="12" t="s">
        <v>46</v>
      </c>
      <c r="P11" s="12" t="s">
        <v>46</v>
      </c>
      <c r="Q11" s="12"/>
      <c r="R11" s="12"/>
      <c r="S11" s="12"/>
      <c r="T11" s="12"/>
      <c r="U11" s="12"/>
      <c r="V11" s="12" t="s">
        <v>46</v>
      </c>
      <c r="W11" s="12" t="s">
        <v>46</v>
      </c>
      <c r="X11" s="12" t="s">
        <v>46</v>
      </c>
      <c r="Y11" s="12" t="s">
        <v>46</v>
      </c>
      <c r="Z11" s="12"/>
      <c r="AA11" s="12"/>
      <c r="AB11" s="12"/>
      <c r="AC11" s="12"/>
      <c r="AD11" s="12"/>
      <c r="AE11" s="12"/>
      <c r="AF11" s="16">
        <f>COUNTIF(M11:AE11,"X")</f>
        <v>8</v>
      </c>
      <c r="AG11" s="16" t="str">
        <f>IF(AF11=0,"",(IF(AF11&gt;=12,"5",IF(AF11&gt;=6,"4",IF(AF11&lt;=5,"3","")))))</f>
        <v>4</v>
      </c>
      <c r="AH11" s="15" t="str">
        <f>IF(AG11=0,"",(IF(AG11="5","CATASTRÓFICO",IF(AG11="3","MODERADO",IF(AG11="4","MAYOR","")))))</f>
        <v>MAYOR</v>
      </c>
      <c r="AI11" s="17">
        <f>+(AG11*K11)</f>
        <v>4</v>
      </c>
      <c r="AJ11" s="74" t="s">
        <v>143</v>
      </c>
      <c r="AK11" s="30" t="s">
        <v>344</v>
      </c>
      <c r="AL11" s="20" t="s">
        <v>87</v>
      </c>
      <c r="AM11" s="21">
        <f>IF(ISBLANK(AL11),"",IF(AL11="Asignado",15,"0"))</f>
        <v>15</v>
      </c>
      <c r="AN11" s="20" t="s">
        <v>94</v>
      </c>
      <c r="AO11" s="21">
        <f>IF(ISBLANK(AN11),"",IF(AN11="Adecuado",15,"0"))</f>
        <v>15</v>
      </c>
      <c r="AP11" s="20" t="s">
        <v>88</v>
      </c>
      <c r="AQ11" s="21">
        <f>IF(ISBLANK(AP11),"",IF(AP11="Oportuna",15,"0"))</f>
        <v>15</v>
      </c>
      <c r="AR11" s="20" t="s">
        <v>89</v>
      </c>
      <c r="AS11" s="21">
        <f>IF(ISBLANK(AR11),"",IF(AR11="Prevenir",15,IF(AR11="Detectar",10,"0")))</f>
        <v>15</v>
      </c>
      <c r="AT11" s="20" t="s">
        <v>90</v>
      </c>
      <c r="AU11" s="21">
        <f>IF(ISBLANK(AT11),"",IF(AT11="Confiable",15,"0"))</f>
        <v>15</v>
      </c>
      <c r="AV11" s="20" t="s">
        <v>92</v>
      </c>
      <c r="AW11" s="21">
        <f>IF(ISBLANK(AV11),"",IF(AV11="Completa",10,IF(AV11="Incompleta",5,"0")))</f>
        <v>10</v>
      </c>
      <c r="AX11" s="22" t="s">
        <v>91</v>
      </c>
      <c r="AY11" s="21">
        <f>IF(ISBLANK(AX11),"",IF(AX11="Se Investigan y Resuelven Oportunamente",15,"0"))</f>
        <v>15</v>
      </c>
      <c r="AZ11" s="23" t="str">
        <f>IF(BA11&lt;86,"Débil",(IF(BA11&gt;=96,"Fuerte","Moderado")))</f>
        <v>Fuerte</v>
      </c>
      <c r="BA11" s="23">
        <f>SUM(AY11,AW11,AU11,AS11,AQ11,AO11,AM11)</f>
        <v>100</v>
      </c>
      <c r="BB11" s="23" t="s">
        <v>39</v>
      </c>
      <c r="BC11" s="23" t="str">
        <f>IF(ISBLANK(BB11),"",(IF(BB11="El control
no se ejecuta por parte del
responsable","Débil",(IF(BB11="El control se ejecuta de manera consistente por parte del responsable","Fuerte","Moderado")))))</f>
        <v>Fuerte</v>
      </c>
      <c r="BD11" s="30" t="str">
        <f>IF(AZ11="","",(IF(BC11="Débil","Débil",IF(BC11="Moderado","Moderado",IF(AZ11="Débil","Débil","Fuerte")))))</f>
        <v>Fuerte</v>
      </c>
      <c r="BE11" s="20">
        <f>IF(BD11="","",(IF(BD11="Fuerte",2,IF(BD11="Moderado",1,0))))</f>
        <v>2</v>
      </c>
      <c r="BF11" s="12" t="s">
        <v>144</v>
      </c>
      <c r="BG11" s="94" t="str">
        <f>AH11</f>
        <v>MAYOR</v>
      </c>
      <c r="BH11" s="26">
        <f>+BE11</f>
        <v>2</v>
      </c>
      <c r="BI11" s="95" t="str">
        <f>IF(BH11=0,"",IF(BF11="CASI SIEMPRE","EXTREMO",IF(BG11="CATASTRÓFICO","EXTREMO",IF(BH11="12M","EXTREMO",IF(BH11="12A","ALTO",IF(BH11=4,"ALTO",IF(BH11=8,"ALTO",IF(BH11=9,"ALTO",IF(BH11=6,"MODERADO",IF(BH11=3,"MODERADO","EXTREMO"))))))))))</f>
        <v>EXTREMO</v>
      </c>
      <c r="BJ11" s="173" t="s">
        <v>170</v>
      </c>
      <c r="BK11" s="6"/>
      <c r="BL11" s="63">
        <v>0</v>
      </c>
      <c r="BM11" s="63">
        <v>0</v>
      </c>
      <c r="BN11" s="63">
        <v>0</v>
      </c>
      <c r="BO11" s="64"/>
      <c r="BP11" s="55"/>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c r="LW11" s="6"/>
      <c r="LX11" s="6"/>
      <c r="LY11" s="6"/>
      <c r="LZ11" s="6"/>
      <c r="MA11" s="6"/>
      <c r="MB11" s="6"/>
      <c r="MC11" s="6"/>
      <c r="MD11" s="6"/>
      <c r="ME11" s="6"/>
      <c r="MF11" s="6"/>
    </row>
    <row r="12" spans="1:344" ht="97.2" customHeight="1" thickBot="1" x14ac:dyDescent="0.35">
      <c r="A12" s="242">
        <v>3</v>
      </c>
      <c r="B12" s="93" t="s">
        <v>161</v>
      </c>
      <c r="C12" s="338" t="s">
        <v>162</v>
      </c>
      <c r="D12" s="242" t="s">
        <v>105</v>
      </c>
      <c r="E12" s="256" t="s">
        <v>340</v>
      </c>
      <c r="F12" s="242"/>
      <c r="G12" s="242" t="s">
        <v>46</v>
      </c>
      <c r="H12" s="242"/>
      <c r="I12" s="242"/>
      <c r="J12" s="242"/>
      <c r="K12" s="333">
        <v>1</v>
      </c>
      <c r="L12" s="236" t="str">
        <f>IF(K12=1,"RARA VEZ",IF(K12=2,"IMPROBABLE",IF(K12=3,"POSIBLE",IF(K12=4,"PROBABLE",IF(K12=5,"CASI SIEMPRE",FALSE)))))</f>
        <v>RARA VEZ</v>
      </c>
      <c r="M12" s="242" t="s">
        <v>46</v>
      </c>
      <c r="N12" s="242" t="s">
        <v>46</v>
      </c>
      <c r="O12" s="242"/>
      <c r="P12" s="242" t="s">
        <v>46</v>
      </c>
      <c r="Q12" s="242"/>
      <c r="R12" s="242"/>
      <c r="S12" s="242"/>
      <c r="T12" s="242"/>
      <c r="U12" s="242" t="s">
        <v>46</v>
      </c>
      <c r="V12" s="242" t="s">
        <v>46</v>
      </c>
      <c r="W12" s="242" t="s">
        <v>46</v>
      </c>
      <c r="X12" s="242" t="s">
        <v>46</v>
      </c>
      <c r="Y12" s="242"/>
      <c r="Z12" s="242"/>
      <c r="AA12" s="242"/>
      <c r="AB12" s="242"/>
      <c r="AC12" s="242"/>
      <c r="AD12" s="242"/>
      <c r="AE12" s="242"/>
      <c r="AF12" s="248">
        <f>COUNTIF(M12:AE12,"X")</f>
        <v>7</v>
      </c>
      <c r="AG12" s="248" t="str">
        <f>IF(AF12=0,"",(IF(AF12&gt;=12,"5",IF(AF12&gt;=6,"4",IF(AF12&lt;=5,"3","")))))</f>
        <v>4</v>
      </c>
      <c r="AH12" s="236" t="str">
        <f>IF(AG12=0,"",(IF(AG12="5","CATASTRÓFICO",IF(AG12="3","MODERADO",IF(AG12="4","MAYOR","")))))</f>
        <v>MAYOR</v>
      </c>
      <c r="AI12" s="249">
        <f>+(AG12*K12)</f>
        <v>4</v>
      </c>
      <c r="AJ12" s="534" t="s">
        <v>143</v>
      </c>
      <c r="AK12" s="96" t="s">
        <v>163</v>
      </c>
      <c r="AL12" s="20" t="s">
        <v>87</v>
      </c>
      <c r="AM12" s="21">
        <f>IF(ISBLANK(AL12),"",IF(AL12="Asignado",15,"0"))</f>
        <v>15</v>
      </c>
      <c r="AN12" s="20" t="s">
        <v>94</v>
      </c>
      <c r="AO12" s="21">
        <f>IF(ISBLANK(AN12),"",IF(AN12="Adecuado",15,"0"))</f>
        <v>15</v>
      </c>
      <c r="AP12" s="20" t="s">
        <v>88</v>
      </c>
      <c r="AQ12" s="21">
        <f>IF(ISBLANK(AP12),"",IF(AP12="Oportuna",15,"0"))</f>
        <v>15</v>
      </c>
      <c r="AR12" s="20" t="s">
        <v>89</v>
      </c>
      <c r="AS12" s="21">
        <f>IF(ISBLANK(AR12),"",IF(AR12="Prevenir",15,IF(AR12="Detectar",10,"0")))</f>
        <v>15</v>
      </c>
      <c r="AT12" s="20" t="s">
        <v>90</v>
      </c>
      <c r="AU12" s="21">
        <f>IF(ISBLANK(AT12),"",IF(AT12="Confiable",15,"0"))</f>
        <v>15</v>
      </c>
      <c r="AV12" s="20" t="s">
        <v>92</v>
      </c>
      <c r="AW12" s="21">
        <f>IF(ISBLANK(AV12),"",IF(AV12="Completa",10,IF(AV12="Incompleta",5,"0")))</f>
        <v>10</v>
      </c>
      <c r="AX12" s="22" t="s">
        <v>91</v>
      </c>
      <c r="AY12" s="21">
        <f>IF(ISBLANK(AX12),"",IF(AX12="Se Investigan y Resuelven Oportunamente",15,"0"))</f>
        <v>15</v>
      </c>
      <c r="AZ12" s="23" t="str">
        <f>IF(BA12&lt;86,"Débil",(IF(BA12&gt;=96,"Fuerte","Moderado")))</f>
        <v>Fuerte</v>
      </c>
      <c r="BA12" s="23">
        <f>SUM(AY12,AW12,AU12,AS12,AQ12,AO12,AM12)</f>
        <v>100</v>
      </c>
      <c r="BB12" s="23" t="s">
        <v>39</v>
      </c>
      <c r="BC12" s="23" t="str">
        <f>IF(ISBLANK(BB12),"",(IF(BB12="El control
no se ejecuta por parte del
responsable","Débil",(IF(BB12="El control se ejecuta de manera consistente por parte del responsable","Fuerte","Moderado")))))</f>
        <v>Fuerte</v>
      </c>
      <c r="BD12" s="30" t="str">
        <f>IF(AZ12="","",(IF(BC12="Débil","Débil",IF(BC12="Moderado","Moderado",IF(AZ12="Débil","Débil","Fuerte")))))</f>
        <v>Fuerte</v>
      </c>
      <c r="BE12" s="12">
        <f>IF(BD12="","",(IF(BD12="Fuerte",2,IF(BD12="Moderado",1,0))))</f>
        <v>2</v>
      </c>
      <c r="BF12" s="242" t="s">
        <v>144</v>
      </c>
      <c r="BG12" s="236" t="str">
        <f>AH12</f>
        <v>MAYOR</v>
      </c>
      <c r="BH12" s="530">
        <f>+BE12</f>
        <v>2</v>
      </c>
      <c r="BI12" s="544" t="str">
        <f>IF(BH12=0,"",IF(BF12="CASI SIEMPRE","EXTREMO",IF(BG12="CATASTRÓFICO","EXTREMO",IF(BH12="12M","EXTREMO",IF(BH12="12A","ALTO",IF(BH12=4,"ALTO",IF(BH12=8,"ALTO",IF(BH12=9,"ALTO",IF(BH12=6,"MODERADO",IF(BH12=3,"MODERADO","EXTREMO"))))))))))</f>
        <v>EXTREMO</v>
      </c>
      <c r="BJ12" s="560" t="s">
        <v>345</v>
      </c>
      <c r="BK12" s="562"/>
      <c r="BL12" s="542">
        <v>0</v>
      </c>
      <c r="BM12" s="542">
        <v>0</v>
      </c>
      <c r="BN12" s="542">
        <v>0</v>
      </c>
      <c r="BO12" s="64"/>
      <c r="BP12" s="97"/>
    </row>
    <row r="13" spans="1:344" ht="79.2" x14ac:dyDescent="0.3">
      <c r="A13" s="225"/>
      <c r="B13" s="531" t="s">
        <v>164</v>
      </c>
      <c r="C13" s="537"/>
      <c r="D13" s="225"/>
      <c r="E13" s="528"/>
      <c r="F13" s="225"/>
      <c r="G13" s="225"/>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72"/>
      <c r="AK13" s="533" t="s">
        <v>165</v>
      </c>
      <c r="AL13" s="61" t="s">
        <v>87</v>
      </c>
      <c r="AM13" s="21">
        <f>IF(ISBLANK(AL13),"",IF(AL13="Asignado",15,"0"))</f>
        <v>15</v>
      </c>
      <c r="AN13" s="20" t="s">
        <v>94</v>
      </c>
      <c r="AO13" s="21">
        <f>IF(ISBLANK(AN13),"",IF(AN13="Adecuado",15,"0"))</f>
        <v>15</v>
      </c>
      <c r="AP13" s="20" t="s">
        <v>88</v>
      </c>
      <c r="AQ13" s="21">
        <f>IF(ISBLANK(AP13),"",IF(AP13="Oportuna",15,"0"))</f>
        <v>15</v>
      </c>
      <c r="AR13" s="20" t="s">
        <v>89</v>
      </c>
      <c r="AS13" s="21">
        <f>IF(ISBLANK(AR13),"",IF(AR13="Prevenir",15,IF(AR13="Detectar",10,"0")))</f>
        <v>15</v>
      </c>
      <c r="AT13" s="20" t="s">
        <v>90</v>
      </c>
      <c r="AU13" s="21">
        <f>IF(ISBLANK(AT13),"",IF(AT13="Confiable",15,"0"))</f>
        <v>15</v>
      </c>
      <c r="AV13" s="20" t="s">
        <v>92</v>
      </c>
      <c r="AW13" s="21">
        <f>IF(ISBLANK(AV13),"",IF(AV13="Completa",10,IF(AV13="Incompleta",5,"0")))</f>
        <v>10</v>
      </c>
      <c r="AX13" s="22" t="s">
        <v>91</v>
      </c>
      <c r="AY13" s="21">
        <f>IF(ISBLANK(AX13),"",IF(AX13="Se Investigan y Resuelven Oportunamente",15,"0"))</f>
        <v>15</v>
      </c>
      <c r="AZ13" s="23" t="str">
        <f>IF(BA13&lt;86,"Débil",(IF(BA13&gt;=96,"Fuerte","Moderado")))</f>
        <v>Fuerte</v>
      </c>
      <c r="BA13" s="23">
        <f>SUM(AY13,AW13,AU13,AS13,AQ13,AO13,AM13)</f>
        <v>100</v>
      </c>
      <c r="BB13" s="23" t="s">
        <v>39</v>
      </c>
      <c r="BC13" s="554" t="str">
        <f>IF(ISBLANK(BB13),"",(IF(BB13="El control
no se ejecuta por parte del
responsable","Débil",(IF(BB13="El control se ejecuta de manera consistente por parte del responsable","Fuerte","Moderado")))))</f>
        <v>Fuerte</v>
      </c>
      <c r="BD13" s="556" t="str">
        <f>IF(AZ13="","",(IF(BC13="Débil","Débil",IF(BC13="Moderado","Moderado",IF(AZ13="Débil","Débil","Fuerte")))))</f>
        <v>Fuerte</v>
      </c>
      <c r="BE13" s="558">
        <f>IF(BD13="","",(IF(BD13="Fuerte",2,IF(BD13="Moderado",1,0))))</f>
        <v>2</v>
      </c>
      <c r="BF13" s="535"/>
      <c r="BG13" s="225"/>
      <c r="BH13" s="225"/>
      <c r="BI13" s="545"/>
      <c r="BJ13" s="560"/>
      <c r="BK13" s="562"/>
      <c r="BL13" s="542"/>
      <c r="BM13" s="542"/>
      <c r="BN13" s="542"/>
      <c r="BO13" s="538"/>
      <c r="BP13" s="540"/>
    </row>
    <row r="14" spans="1:344" ht="26.4" customHeight="1" thickBot="1" x14ac:dyDescent="0.35">
      <c r="A14" s="243"/>
      <c r="B14" s="532"/>
      <c r="C14" s="254"/>
      <c r="D14" s="243"/>
      <c r="E14" s="529"/>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59"/>
      <c r="AK14" s="533"/>
      <c r="AL14" s="5"/>
      <c r="AM14" s="34"/>
      <c r="AN14" s="5"/>
      <c r="AO14" s="34"/>
      <c r="AP14" s="5"/>
      <c r="AQ14" s="34"/>
      <c r="AR14" s="5"/>
      <c r="AS14" s="34"/>
      <c r="AT14" s="5"/>
      <c r="AU14" s="34"/>
      <c r="AV14" s="5"/>
      <c r="AW14" s="34"/>
      <c r="AX14" s="5"/>
      <c r="AY14" s="34"/>
      <c r="AZ14" s="5"/>
      <c r="BA14" s="34"/>
      <c r="BB14" s="34"/>
      <c r="BC14" s="555"/>
      <c r="BD14" s="557"/>
      <c r="BE14" s="559"/>
      <c r="BF14" s="536"/>
      <c r="BG14" s="243"/>
      <c r="BH14" s="243"/>
      <c r="BI14" s="545"/>
      <c r="BJ14" s="561"/>
      <c r="BK14" s="563"/>
      <c r="BL14" s="543"/>
      <c r="BM14" s="543"/>
      <c r="BN14" s="543"/>
      <c r="BO14" s="539"/>
      <c r="BP14" s="541"/>
    </row>
    <row r="15" spans="1:344" ht="14.4" x14ac:dyDescent="0.3">
      <c r="A15" s="5"/>
      <c r="B15" s="2"/>
      <c r="C15" s="2"/>
      <c r="D15" s="5"/>
      <c r="E15" s="2"/>
      <c r="F15" s="5"/>
      <c r="G15" s="5"/>
      <c r="H15" s="5"/>
      <c r="I15" s="5"/>
      <c r="J15" s="5"/>
      <c r="K15" s="31"/>
      <c r="L15" s="32"/>
      <c r="M15" s="5"/>
      <c r="N15" s="5"/>
      <c r="O15" s="5"/>
      <c r="P15" s="5"/>
      <c r="Q15" s="5"/>
      <c r="R15" s="5"/>
      <c r="S15" s="5"/>
      <c r="T15" s="5"/>
      <c r="U15" s="5"/>
      <c r="V15" s="5"/>
      <c r="W15" s="5"/>
      <c r="X15" s="5"/>
      <c r="Y15" s="5"/>
      <c r="Z15" s="5"/>
      <c r="AA15" s="5"/>
      <c r="AB15" s="5"/>
      <c r="AC15" s="5"/>
      <c r="AD15" s="5"/>
      <c r="AE15" s="5"/>
      <c r="AF15" s="5"/>
      <c r="AG15" s="33"/>
      <c r="AH15" s="32"/>
      <c r="AI15" s="5"/>
      <c r="AJ15" s="5"/>
      <c r="AK15" s="5"/>
      <c r="AL15" s="5"/>
      <c r="AM15" s="34"/>
      <c r="AN15" s="5"/>
      <c r="AO15" s="34"/>
      <c r="AP15" s="5"/>
      <c r="AQ15" s="34"/>
      <c r="AR15" s="5"/>
      <c r="AS15" s="34"/>
      <c r="AT15" s="5"/>
      <c r="AU15" s="34"/>
      <c r="AV15" s="5"/>
      <c r="AW15" s="34"/>
      <c r="AX15" s="5"/>
      <c r="AY15" s="34"/>
      <c r="AZ15" s="5"/>
      <c r="BA15" s="34"/>
      <c r="BB15" s="34"/>
      <c r="BC15" s="5"/>
      <c r="BD15" s="5"/>
      <c r="BE15" s="5"/>
      <c r="BF15" s="5"/>
      <c r="BG15" s="5"/>
      <c r="BH15" s="5"/>
      <c r="BI15" s="5"/>
    </row>
    <row r="16" spans="1:344" ht="15.6" x14ac:dyDescent="0.3">
      <c r="A16" s="5"/>
      <c r="B16" s="2"/>
      <c r="C16" s="2"/>
      <c r="D16" s="5"/>
      <c r="E16" s="2"/>
      <c r="F16" s="5"/>
      <c r="G16" s="5"/>
      <c r="H16" s="5"/>
      <c r="I16" s="5"/>
      <c r="J16" s="5"/>
      <c r="K16" s="31"/>
      <c r="L16" s="32"/>
      <c r="M16" s="5"/>
      <c r="N16" s="5"/>
      <c r="O16" s="35"/>
      <c r="P16" s="35"/>
      <c r="Q16" s="35"/>
      <c r="R16" s="35"/>
      <c r="S16" s="5"/>
      <c r="T16" s="5"/>
      <c r="U16" s="5"/>
      <c r="V16" s="5"/>
      <c r="W16" s="5"/>
      <c r="X16" s="5"/>
      <c r="Y16" s="5"/>
      <c r="Z16" s="5"/>
      <c r="AA16" s="5"/>
      <c r="AB16" s="5"/>
      <c r="AC16" s="5"/>
      <c r="AD16" s="5"/>
      <c r="AE16" s="5"/>
      <c r="AF16" s="5"/>
      <c r="AG16" s="33"/>
      <c r="AH16" s="32"/>
      <c r="AI16" s="5"/>
      <c r="AJ16" s="5"/>
      <c r="AK16" s="5"/>
      <c r="AL16" s="5"/>
      <c r="AM16" s="34"/>
      <c r="AN16" s="5"/>
      <c r="AO16" s="34"/>
      <c r="AP16" s="5"/>
      <c r="AQ16" s="34"/>
      <c r="AR16" s="5"/>
      <c r="AS16" s="34"/>
      <c r="AT16" s="5"/>
      <c r="AU16" s="34"/>
      <c r="AV16" s="5"/>
      <c r="AW16" s="34"/>
      <c r="AX16" s="5"/>
      <c r="AY16" s="34"/>
      <c r="AZ16" s="5"/>
      <c r="BA16" s="34"/>
      <c r="BB16" s="34"/>
      <c r="BC16" s="5"/>
      <c r="BD16" s="5"/>
      <c r="BE16" s="5"/>
      <c r="BF16" s="5"/>
      <c r="BG16" s="5"/>
      <c r="BH16" s="5"/>
      <c r="BI16" s="5"/>
    </row>
    <row r="17" spans="1:61" ht="14.4" x14ac:dyDescent="0.3">
      <c r="A17" s="5"/>
      <c r="B17" s="232" t="s">
        <v>106</v>
      </c>
      <c r="C17" s="233"/>
      <c r="D17" s="233"/>
      <c r="E17" s="234"/>
      <c r="F17" s="5"/>
      <c r="G17" s="5"/>
      <c r="H17" s="5"/>
      <c r="I17" s="5"/>
      <c r="J17" s="5"/>
      <c r="K17" s="31"/>
      <c r="L17" s="32"/>
      <c r="M17" s="5"/>
      <c r="N17" s="5"/>
      <c r="O17" s="37"/>
      <c r="P17" s="37"/>
      <c r="Q17" s="37"/>
      <c r="R17" s="37"/>
      <c r="S17" s="5"/>
      <c r="T17" s="5"/>
      <c r="U17" s="5"/>
      <c r="V17" s="5"/>
      <c r="W17" s="5"/>
      <c r="X17" s="5"/>
      <c r="Y17" s="5"/>
      <c r="Z17" s="5"/>
      <c r="AA17" s="5"/>
      <c r="AB17" s="5"/>
      <c r="AC17" s="5"/>
      <c r="AD17" s="5"/>
      <c r="AE17" s="5"/>
      <c r="AF17" s="5"/>
      <c r="AG17" s="33"/>
      <c r="AH17" s="32"/>
      <c r="AI17" s="5"/>
      <c r="AJ17" s="5"/>
      <c r="AK17" s="5"/>
      <c r="AL17" s="5"/>
      <c r="AM17" s="34"/>
      <c r="AN17" s="5"/>
      <c r="AO17" s="34"/>
      <c r="AP17" s="5"/>
      <c r="AQ17" s="34"/>
      <c r="AR17" s="5"/>
      <c r="AS17" s="34"/>
      <c r="AT17" s="5"/>
      <c r="AU17" s="34"/>
      <c r="AV17" s="5"/>
      <c r="AW17" s="34"/>
      <c r="AX17" s="5"/>
      <c r="AY17" s="34"/>
      <c r="AZ17" s="5"/>
      <c r="BA17" s="34"/>
      <c r="BB17" s="34"/>
      <c r="BC17" s="5"/>
      <c r="BD17" s="5"/>
      <c r="BE17" s="5"/>
      <c r="BF17" s="5"/>
      <c r="BG17" s="5"/>
      <c r="BH17" s="5"/>
      <c r="BI17" s="5"/>
    </row>
    <row r="18" spans="1:61" ht="14.4" x14ac:dyDescent="0.3">
      <c r="A18" s="5"/>
      <c r="B18" s="38" t="s">
        <v>107</v>
      </c>
      <c r="C18" s="38" t="s">
        <v>108</v>
      </c>
      <c r="D18" s="232" t="s">
        <v>109</v>
      </c>
      <c r="E18" s="234"/>
      <c r="F18" s="5"/>
      <c r="G18" s="5"/>
      <c r="H18" s="5"/>
      <c r="I18" s="5"/>
      <c r="J18" s="5"/>
      <c r="K18" s="31"/>
      <c r="L18" s="32"/>
      <c r="M18" s="5"/>
      <c r="N18" s="5"/>
      <c r="O18" s="37"/>
      <c r="P18" s="37"/>
      <c r="Q18" s="39"/>
      <c r="R18" s="39"/>
      <c r="S18" s="5"/>
      <c r="T18" s="5"/>
      <c r="U18" s="5"/>
      <c r="V18" s="5"/>
      <c r="W18" s="5"/>
      <c r="X18" s="5"/>
      <c r="Y18" s="5"/>
      <c r="Z18" s="5"/>
      <c r="AA18" s="5"/>
      <c r="AB18" s="5"/>
      <c r="AC18" s="5"/>
      <c r="AD18" s="5"/>
      <c r="AE18" s="5"/>
      <c r="AF18" s="5"/>
      <c r="AG18" s="33"/>
      <c r="AH18" s="32"/>
      <c r="AI18" s="5"/>
      <c r="AJ18" s="5"/>
      <c r="AK18" s="5"/>
      <c r="AL18" s="5"/>
      <c r="AM18" s="34"/>
      <c r="AN18" s="5"/>
      <c r="AO18" s="34"/>
      <c r="AP18" s="5"/>
      <c r="AQ18" s="34"/>
      <c r="AR18" s="5"/>
      <c r="AS18" s="34"/>
      <c r="AT18" s="5"/>
      <c r="AU18" s="34"/>
      <c r="AV18" s="5"/>
      <c r="AW18" s="34"/>
      <c r="AX18" s="5"/>
      <c r="AY18" s="34"/>
      <c r="AZ18" s="5"/>
      <c r="BA18" s="34"/>
      <c r="BB18" s="34"/>
      <c r="BC18" s="5"/>
      <c r="BD18" s="5"/>
      <c r="BE18" s="5"/>
      <c r="BF18" s="5"/>
      <c r="BG18" s="5"/>
      <c r="BH18" s="5"/>
      <c r="BI18" s="5"/>
    </row>
    <row r="19" spans="1:61" x14ac:dyDescent="0.3">
      <c r="A19" s="5"/>
      <c r="B19" s="47" t="s">
        <v>420</v>
      </c>
      <c r="C19" s="41" t="s">
        <v>422</v>
      </c>
      <c r="D19" s="235" t="s">
        <v>423</v>
      </c>
      <c r="E19" s="234"/>
      <c r="F19" s="5"/>
      <c r="G19" s="5"/>
      <c r="H19" s="5"/>
      <c r="I19" s="5"/>
      <c r="J19" s="5"/>
      <c r="K19" s="31"/>
      <c r="L19" s="32"/>
      <c r="M19" s="5"/>
      <c r="N19" s="5"/>
      <c r="O19" s="43"/>
      <c r="P19" s="37"/>
      <c r="Q19" s="37"/>
      <c r="R19" s="44"/>
      <c r="S19" s="5"/>
      <c r="T19" s="5"/>
      <c r="U19" s="5"/>
      <c r="V19" s="5"/>
      <c r="W19" s="5"/>
      <c r="X19" s="5"/>
      <c r="Y19" s="5"/>
      <c r="Z19" s="5"/>
      <c r="AA19" s="5"/>
      <c r="AB19" s="5"/>
      <c r="AC19" s="5"/>
      <c r="AD19" s="5"/>
      <c r="AE19" s="5"/>
      <c r="AF19" s="5"/>
      <c r="AG19" s="33"/>
      <c r="AH19" s="32"/>
      <c r="AI19" s="5"/>
      <c r="AJ19" s="5"/>
      <c r="AK19" s="5"/>
      <c r="AL19" s="5"/>
      <c r="AM19" s="34"/>
      <c r="AN19" s="5"/>
      <c r="AO19" s="34"/>
      <c r="AP19" s="5"/>
      <c r="AQ19" s="34"/>
      <c r="AR19" s="5"/>
      <c r="AS19" s="34"/>
      <c r="AT19" s="5"/>
      <c r="AU19" s="34"/>
      <c r="AV19" s="5"/>
      <c r="AW19" s="34"/>
      <c r="AX19" s="5"/>
      <c r="AY19" s="34"/>
      <c r="AZ19" s="5"/>
      <c r="BA19" s="34"/>
      <c r="BB19" s="34"/>
      <c r="BC19" s="5"/>
      <c r="BD19" s="5"/>
      <c r="BE19" s="5"/>
      <c r="BF19" s="5"/>
      <c r="BG19" s="5"/>
      <c r="BH19" s="5"/>
      <c r="BI19" s="5"/>
    </row>
    <row r="20" spans="1:61" x14ac:dyDescent="0.3">
      <c r="A20" s="5"/>
      <c r="E20" s="45"/>
      <c r="F20" s="5"/>
      <c r="G20" s="5"/>
      <c r="H20" s="5"/>
      <c r="I20" s="5"/>
      <c r="J20" s="5"/>
      <c r="K20" s="31"/>
      <c r="L20" s="32"/>
      <c r="M20" s="5"/>
      <c r="N20" s="5"/>
      <c r="O20" s="43"/>
      <c r="P20" s="5"/>
      <c r="Q20" s="37"/>
      <c r="R20" s="44"/>
      <c r="S20" s="5"/>
      <c r="T20" s="5"/>
      <c r="U20" s="5"/>
      <c r="V20" s="5"/>
      <c r="W20" s="5"/>
      <c r="X20" s="5"/>
      <c r="Y20" s="5"/>
      <c r="Z20" s="5"/>
      <c r="AA20" s="5"/>
      <c r="AB20" s="5"/>
      <c r="AC20" s="5"/>
      <c r="AD20" s="5"/>
      <c r="AE20" s="5"/>
      <c r="AF20" s="5"/>
      <c r="AG20" s="33"/>
      <c r="AH20" s="32"/>
      <c r="AI20" s="5"/>
      <c r="AJ20" s="5"/>
      <c r="AK20" s="5"/>
      <c r="AL20" s="5"/>
      <c r="AM20" s="34"/>
      <c r="AN20" s="5"/>
      <c r="AO20" s="34"/>
      <c r="AP20" s="5"/>
      <c r="AQ20" s="34"/>
      <c r="AR20" s="5"/>
      <c r="AS20" s="34"/>
      <c r="AT20" s="5"/>
      <c r="AU20" s="34"/>
      <c r="AV20" s="5"/>
      <c r="AW20" s="34"/>
      <c r="AX20" s="5"/>
      <c r="AY20" s="34"/>
      <c r="AZ20" s="5"/>
      <c r="BA20" s="34"/>
      <c r="BB20" s="34"/>
      <c r="BC20" s="5"/>
      <c r="BD20" s="5"/>
      <c r="BE20" s="5"/>
      <c r="BF20" s="5"/>
      <c r="BG20" s="5"/>
      <c r="BH20" s="5"/>
      <c r="BI20" s="5"/>
    </row>
    <row r="21" spans="1:61" x14ac:dyDescent="0.3">
      <c r="A21" s="5"/>
      <c r="B21" s="232" t="s">
        <v>113</v>
      </c>
      <c r="C21" s="233"/>
      <c r="D21" s="233"/>
      <c r="E21" s="234"/>
      <c r="F21" s="5"/>
      <c r="G21" s="5"/>
      <c r="H21" s="5"/>
      <c r="I21" s="5"/>
      <c r="J21" s="5"/>
      <c r="K21" s="31"/>
      <c r="L21" s="32"/>
      <c r="M21" s="5"/>
      <c r="N21" s="5"/>
      <c r="O21" s="43"/>
      <c r="P21" s="37"/>
      <c r="Q21" s="37"/>
      <c r="R21" s="44"/>
      <c r="S21" s="5"/>
      <c r="T21" s="5"/>
      <c r="U21" s="5"/>
      <c r="V21" s="5"/>
      <c r="W21" s="5"/>
      <c r="X21" s="5"/>
      <c r="Y21" s="5"/>
      <c r="Z21" s="5"/>
      <c r="AA21" s="5"/>
      <c r="AB21" s="5"/>
      <c r="AC21" s="5"/>
      <c r="AD21" s="5"/>
      <c r="AE21" s="5"/>
      <c r="AF21" s="5"/>
      <c r="AG21" s="33"/>
      <c r="AH21" s="32"/>
      <c r="AI21" s="5"/>
      <c r="AJ21" s="5"/>
      <c r="AK21" s="5"/>
      <c r="AL21" s="5"/>
      <c r="AM21" s="34"/>
      <c r="AN21" s="5"/>
      <c r="AO21" s="34"/>
      <c r="AP21" s="5"/>
      <c r="AQ21" s="34"/>
      <c r="AR21" s="5"/>
      <c r="AS21" s="34"/>
      <c r="AT21" s="5"/>
      <c r="AU21" s="34"/>
      <c r="AV21" s="5"/>
      <c r="AW21" s="34"/>
      <c r="AX21" s="5"/>
      <c r="AY21" s="34"/>
      <c r="AZ21" s="5"/>
      <c r="BA21" s="34"/>
      <c r="BB21" s="34"/>
      <c r="BC21" s="5"/>
      <c r="BD21" s="5"/>
      <c r="BE21" s="5"/>
      <c r="BF21" s="5"/>
      <c r="BG21" s="5"/>
      <c r="BH21" s="5"/>
      <c r="BI21" s="5"/>
    </row>
    <row r="22" spans="1:61" x14ac:dyDescent="0.3">
      <c r="A22" s="5"/>
      <c r="B22" s="38" t="s">
        <v>107</v>
      </c>
      <c r="C22" s="38" t="s">
        <v>108</v>
      </c>
      <c r="D22" s="232" t="s">
        <v>109</v>
      </c>
      <c r="E22" s="234"/>
      <c r="F22" s="5"/>
      <c r="G22" s="5"/>
      <c r="H22" s="5"/>
      <c r="I22" s="5"/>
      <c r="J22" s="5"/>
      <c r="K22" s="31"/>
      <c r="L22" s="32"/>
      <c r="M22" s="5"/>
      <c r="N22" s="5"/>
      <c r="O22" s="43"/>
      <c r="P22" s="37"/>
      <c r="Q22" s="37"/>
      <c r="R22" s="44"/>
      <c r="S22" s="5"/>
      <c r="T22" s="5"/>
      <c r="U22" s="5"/>
      <c r="V22" s="5"/>
      <c r="W22" s="5"/>
      <c r="X22" s="5"/>
      <c r="Y22" s="5"/>
      <c r="Z22" s="5"/>
      <c r="AA22" s="5"/>
      <c r="AB22" s="5"/>
      <c r="AC22" s="5"/>
      <c r="AD22" s="5"/>
      <c r="AE22" s="5"/>
      <c r="AF22" s="5"/>
      <c r="AG22" s="33"/>
      <c r="AH22" s="32"/>
      <c r="AI22" s="5"/>
      <c r="AJ22" s="5"/>
      <c r="AK22" s="5"/>
      <c r="AL22" s="5"/>
      <c r="AM22" s="34"/>
      <c r="AN22" s="5"/>
      <c r="AO22" s="34"/>
      <c r="AP22" s="5"/>
      <c r="AQ22" s="34"/>
      <c r="AR22" s="5"/>
      <c r="AS22" s="34"/>
      <c r="AT22" s="5"/>
      <c r="AU22" s="34"/>
      <c r="AV22" s="5"/>
      <c r="AW22" s="34"/>
      <c r="AX22" s="5"/>
      <c r="AY22" s="34"/>
      <c r="AZ22" s="5"/>
      <c r="BA22" s="34"/>
      <c r="BB22" s="34"/>
      <c r="BC22" s="5"/>
      <c r="BD22" s="5"/>
      <c r="BE22" s="5"/>
      <c r="BF22" s="5"/>
      <c r="BG22" s="5"/>
      <c r="BH22" s="5"/>
      <c r="BI22" s="5"/>
    </row>
    <row r="23" spans="1:61" x14ac:dyDescent="0.3">
      <c r="A23" s="5"/>
      <c r="B23" s="40" t="s">
        <v>167</v>
      </c>
      <c r="C23" s="41" t="s">
        <v>114</v>
      </c>
      <c r="D23" s="235" t="s">
        <v>115</v>
      </c>
      <c r="E23" s="234"/>
      <c r="F23" s="5"/>
      <c r="G23" s="5"/>
      <c r="H23" s="5"/>
      <c r="I23" s="5"/>
      <c r="J23" s="5"/>
      <c r="K23" s="31"/>
      <c r="L23" s="32"/>
      <c r="M23" s="5"/>
      <c r="N23" s="5"/>
      <c r="O23" s="43"/>
      <c r="P23" s="37"/>
      <c r="Q23" s="44"/>
      <c r="R23" s="37"/>
      <c r="S23" s="5"/>
      <c r="T23" s="5"/>
      <c r="U23" s="5"/>
      <c r="V23" s="5"/>
      <c r="W23" s="5"/>
      <c r="X23" s="5"/>
      <c r="Y23" s="5"/>
      <c r="Z23" s="5"/>
      <c r="AA23" s="5"/>
      <c r="AB23" s="5"/>
      <c r="AC23" s="5"/>
      <c r="AD23" s="5"/>
      <c r="AE23" s="5"/>
      <c r="AF23" s="5"/>
      <c r="AG23" s="33"/>
      <c r="AH23" s="32"/>
      <c r="AI23" s="5"/>
      <c r="AJ23" s="5"/>
      <c r="AK23" s="5"/>
      <c r="AL23" s="5"/>
      <c r="AM23" s="34"/>
      <c r="AN23" s="5"/>
      <c r="AO23" s="34"/>
      <c r="AP23" s="5"/>
      <c r="AQ23" s="34"/>
      <c r="AR23" s="5"/>
      <c r="AS23" s="34"/>
      <c r="AT23" s="5"/>
      <c r="AU23" s="34"/>
      <c r="AV23" s="5"/>
      <c r="AW23" s="34"/>
      <c r="AX23" s="5"/>
      <c r="AY23" s="34"/>
      <c r="AZ23" s="5"/>
      <c r="BA23" s="34"/>
      <c r="BB23" s="34"/>
      <c r="BC23" s="5"/>
      <c r="BD23" s="5"/>
      <c r="BE23" s="5"/>
      <c r="BF23" s="5"/>
      <c r="BG23" s="5"/>
      <c r="BH23" s="5"/>
      <c r="BI23" s="5"/>
    </row>
    <row r="24" spans="1:61" x14ac:dyDescent="0.3">
      <c r="A24" s="5"/>
      <c r="E24" s="46"/>
      <c r="F24" s="5"/>
      <c r="G24" s="5"/>
      <c r="H24" s="5"/>
      <c r="I24" s="5"/>
      <c r="J24" s="5"/>
      <c r="K24" s="31"/>
      <c r="L24" s="32"/>
      <c r="M24" s="5"/>
      <c r="N24" s="5"/>
      <c r="O24" s="43"/>
      <c r="P24" s="37"/>
      <c r="Q24" s="44"/>
      <c r="R24" s="37"/>
      <c r="S24" s="5"/>
      <c r="T24" s="5"/>
      <c r="U24" s="5"/>
      <c r="V24" s="5"/>
      <c r="W24" s="5"/>
      <c r="X24" s="5"/>
      <c r="Y24" s="5"/>
      <c r="Z24" s="5"/>
      <c r="AA24" s="5"/>
      <c r="AB24" s="5"/>
      <c r="AC24" s="5"/>
      <c r="AD24" s="5"/>
      <c r="AE24" s="5"/>
      <c r="AF24" s="5"/>
      <c r="AG24" s="33"/>
      <c r="AH24" s="32"/>
      <c r="AI24" s="5"/>
      <c r="AJ24" s="5"/>
      <c r="AK24" s="5"/>
      <c r="AL24" s="5"/>
      <c r="AM24" s="34"/>
      <c r="AN24" s="5"/>
      <c r="AO24" s="34"/>
      <c r="AP24" s="5"/>
      <c r="AQ24" s="34"/>
      <c r="AR24" s="5"/>
      <c r="AS24" s="34"/>
      <c r="AT24" s="5"/>
      <c r="AU24" s="34"/>
      <c r="AV24" s="5"/>
      <c r="AW24" s="34"/>
      <c r="AX24" s="5"/>
      <c r="AY24" s="34"/>
      <c r="AZ24" s="5"/>
      <c r="BA24" s="34"/>
      <c r="BB24" s="34"/>
      <c r="BC24" s="5"/>
      <c r="BD24" s="5"/>
      <c r="BE24" s="5"/>
      <c r="BF24" s="5"/>
      <c r="BG24" s="5"/>
      <c r="BH24" s="5"/>
      <c r="BI24" s="5"/>
    </row>
    <row r="25" spans="1:61" x14ac:dyDescent="0.3">
      <c r="A25" s="5"/>
      <c r="E25" s="45"/>
      <c r="F25" s="5"/>
      <c r="G25" s="5"/>
      <c r="H25" s="5"/>
      <c r="I25" s="5"/>
      <c r="J25" s="5"/>
      <c r="K25" s="31"/>
      <c r="L25" s="32"/>
      <c r="M25" s="5"/>
      <c r="N25" s="5"/>
      <c r="O25" s="43"/>
      <c r="P25" s="37"/>
      <c r="Q25" s="37"/>
      <c r="R25" s="44"/>
      <c r="S25" s="5"/>
      <c r="T25" s="5"/>
      <c r="U25" s="5"/>
      <c r="V25" s="5"/>
      <c r="W25" s="5"/>
      <c r="X25" s="5"/>
      <c r="Y25" s="5"/>
      <c r="Z25" s="5"/>
      <c r="AA25" s="5"/>
      <c r="AB25" s="5"/>
      <c r="AC25" s="5"/>
      <c r="AD25" s="5"/>
      <c r="AE25" s="5"/>
      <c r="AF25" s="5"/>
      <c r="AG25" s="33"/>
      <c r="AH25" s="32"/>
      <c r="AI25" s="5"/>
      <c r="AJ25" s="5"/>
      <c r="AK25" s="5"/>
      <c r="AL25" s="5"/>
      <c r="AM25" s="34"/>
      <c r="AN25" s="5"/>
      <c r="AO25" s="34"/>
      <c r="AP25" s="5"/>
      <c r="AQ25" s="34"/>
      <c r="AR25" s="5"/>
      <c r="AS25" s="34"/>
      <c r="AT25" s="5"/>
      <c r="AU25" s="34"/>
      <c r="AV25" s="5"/>
      <c r="AW25" s="34"/>
      <c r="AX25" s="5"/>
      <c r="AY25" s="34"/>
      <c r="AZ25" s="5"/>
      <c r="BA25" s="34"/>
      <c r="BB25" s="34"/>
      <c r="BC25" s="5"/>
      <c r="BD25" s="5"/>
      <c r="BE25" s="5"/>
      <c r="BF25" s="5"/>
      <c r="BG25" s="5"/>
      <c r="BH25" s="5"/>
      <c r="BI25" s="5"/>
    </row>
    <row r="26" spans="1:61" x14ac:dyDescent="0.3">
      <c r="A26" s="5"/>
      <c r="B26" s="232" t="s">
        <v>116</v>
      </c>
      <c r="C26" s="233"/>
      <c r="D26" s="233"/>
      <c r="E26" s="234"/>
      <c r="F26" s="5"/>
      <c r="G26" s="5"/>
      <c r="H26" s="5"/>
      <c r="I26" s="5"/>
      <c r="J26" s="5"/>
      <c r="K26" s="31"/>
      <c r="L26" s="32"/>
      <c r="M26" s="5"/>
      <c r="N26" s="5"/>
      <c r="O26" s="43"/>
      <c r="P26" s="37"/>
      <c r="Q26" s="37"/>
      <c r="R26" s="44"/>
      <c r="S26" s="5"/>
      <c r="T26" s="5"/>
      <c r="U26" s="5"/>
      <c r="V26" s="5"/>
      <c r="W26" s="5"/>
      <c r="X26" s="5"/>
      <c r="Y26" s="5"/>
      <c r="Z26" s="5"/>
      <c r="AA26" s="5"/>
      <c r="AB26" s="5"/>
      <c r="AC26" s="5"/>
      <c r="AD26" s="5"/>
      <c r="AE26" s="5"/>
      <c r="AF26" s="5"/>
      <c r="AG26" s="33"/>
      <c r="AH26" s="32"/>
      <c r="AI26" s="5"/>
      <c r="AJ26" s="5"/>
      <c r="BF26" s="5"/>
      <c r="BG26" s="5"/>
      <c r="BH26" s="5"/>
      <c r="BI26" s="5"/>
    </row>
    <row r="27" spans="1:61" ht="14.4" x14ac:dyDescent="0.3">
      <c r="B27" s="38" t="s">
        <v>107</v>
      </c>
      <c r="C27" s="38" t="s">
        <v>108</v>
      </c>
      <c r="D27" s="232" t="s">
        <v>109</v>
      </c>
      <c r="E27" s="234"/>
    </row>
    <row r="28" spans="1:61" ht="14.4" x14ac:dyDescent="0.3">
      <c r="B28" s="47" t="s">
        <v>168</v>
      </c>
      <c r="C28" s="41" t="s">
        <v>114</v>
      </c>
      <c r="D28" s="235" t="s">
        <v>117</v>
      </c>
      <c r="E28" s="234"/>
    </row>
    <row r="29" spans="1:61" ht="14.4" x14ac:dyDescent="0.3">
      <c r="B29" s="2"/>
      <c r="C29" s="2"/>
      <c r="D29" s="5"/>
      <c r="E29" s="2"/>
    </row>
    <row r="30" spans="1:61" ht="14.4" x14ac:dyDescent="0.3">
      <c r="B30" s="232" t="s">
        <v>118</v>
      </c>
      <c r="C30" s="233"/>
      <c r="D30" s="233"/>
      <c r="E30" s="234"/>
    </row>
    <row r="31" spans="1:61" ht="14.4" x14ac:dyDescent="0.3">
      <c r="B31" s="245" t="s">
        <v>119</v>
      </c>
      <c r="C31" s="233"/>
      <c r="D31" s="233"/>
      <c r="E31" s="234"/>
    </row>
  </sheetData>
  <mergeCells count="162">
    <mergeCell ref="BG2:BJ3"/>
    <mergeCell ref="BG1:BJ1"/>
    <mergeCell ref="AK5:BJ5"/>
    <mergeCell ref="F4:BK4"/>
    <mergeCell ref="BC13:BC14"/>
    <mergeCell ref="BD13:BD14"/>
    <mergeCell ref="BE13:BE14"/>
    <mergeCell ref="BJ12:BJ14"/>
    <mergeCell ref="BK12:BK14"/>
    <mergeCell ref="H9:H10"/>
    <mergeCell ref="I9:I10"/>
    <mergeCell ref="J9:J10"/>
    <mergeCell ref="K9:K10"/>
    <mergeCell ref="L9:L10"/>
    <mergeCell ref="M9:M10"/>
    <mergeCell ref="N12:N14"/>
    <mergeCell ref="O12:O14"/>
    <mergeCell ref="P12:P14"/>
    <mergeCell ref="BI9:BI10"/>
    <mergeCell ref="AI9:AI10"/>
    <mergeCell ref="AJ9:AJ10"/>
    <mergeCell ref="BF9:BF10"/>
    <mergeCell ref="AF9:AF10"/>
    <mergeCell ref="AG9:AG10"/>
    <mergeCell ref="LY5:MD5"/>
    <mergeCell ref="A6:A8"/>
    <mergeCell ref="B6:B8"/>
    <mergeCell ref="C6:C8"/>
    <mergeCell ref="D6:D8"/>
    <mergeCell ref="E6:E8"/>
    <mergeCell ref="K2:BA2"/>
    <mergeCell ref="D3:J3"/>
    <mergeCell ref="K3:BA3"/>
    <mergeCell ref="A4:E5"/>
    <mergeCell ref="A1:B3"/>
    <mergeCell ref="C1:C2"/>
    <mergeCell ref="D1:J2"/>
    <mergeCell ref="K1:BA1"/>
    <mergeCell ref="BB1:BC3"/>
    <mergeCell ref="BD1:BF3"/>
    <mergeCell ref="F6:J6"/>
    <mergeCell ref="K6:L6"/>
    <mergeCell ref="M6:AE6"/>
    <mergeCell ref="AG6:AH6"/>
    <mergeCell ref="AI6:AJ8"/>
    <mergeCell ref="BL4:BP5"/>
    <mergeCell ref="F5:AJ5"/>
    <mergeCell ref="BM6:BM8"/>
    <mergeCell ref="P9:P10"/>
    <mergeCell ref="BO6:BO8"/>
    <mergeCell ref="BP6:BP8"/>
    <mergeCell ref="K7:K8"/>
    <mergeCell ref="L7:L8"/>
    <mergeCell ref="AF7:AF8"/>
    <mergeCell ref="AG7:AG8"/>
    <mergeCell ref="AH7:AH8"/>
    <mergeCell ref="AL7:AM7"/>
    <mergeCell ref="BH6:BI8"/>
    <mergeCell ref="BL6:BL8"/>
    <mergeCell ref="AL6:AY6"/>
    <mergeCell ref="AZ6:BA8"/>
    <mergeCell ref="BB6:BC8"/>
    <mergeCell ref="BG6:BG8"/>
    <mergeCell ref="AK6:AK8"/>
    <mergeCell ref="BN6:BN8"/>
    <mergeCell ref="BK6:BK8"/>
    <mergeCell ref="BH9:BH10"/>
    <mergeCell ref="A9:A10"/>
    <mergeCell ref="C9:C10"/>
    <mergeCell ref="D9:D10"/>
    <mergeCell ref="E9:E10"/>
    <mergeCell ref="F9:F10"/>
    <mergeCell ref="G9:G10"/>
    <mergeCell ref="AX7:AY7"/>
    <mergeCell ref="AL8:AM8"/>
    <mergeCell ref="AN8:AO8"/>
    <mergeCell ref="AP8:AQ8"/>
    <mergeCell ref="AR8:AS8"/>
    <mergeCell ref="AT8:AU8"/>
    <mergeCell ref="AV8:AW8"/>
    <mergeCell ref="AX8:AY8"/>
    <mergeCell ref="AR7:AS7"/>
    <mergeCell ref="AT7:AU7"/>
    <mergeCell ref="AN7:AO7"/>
    <mergeCell ref="AP7:AQ7"/>
    <mergeCell ref="AV7:AW7"/>
    <mergeCell ref="X9:X10"/>
    <mergeCell ref="Y9:Y10"/>
    <mergeCell ref="N9:N10"/>
    <mergeCell ref="O9:O10"/>
    <mergeCell ref="L12:L14"/>
    <mergeCell ref="BO13:BO14"/>
    <mergeCell ref="BP13:BP14"/>
    <mergeCell ref="S12:S14"/>
    <mergeCell ref="S9:S10"/>
    <mergeCell ref="Q9:Q10"/>
    <mergeCell ref="R9:R10"/>
    <mergeCell ref="T9:T10"/>
    <mergeCell ref="U9:U10"/>
    <mergeCell ref="V9:V10"/>
    <mergeCell ref="W9:W10"/>
    <mergeCell ref="Z9:Z10"/>
    <mergeCell ref="AA9:AA10"/>
    <mergeCell ref="AB9:AB10"/>
    <mergeCell ref="AC9:AC10"/>
    <mergeCell ref="AD9:AD10"/>
    <mergeCell ref="AE9:AE10"/>
    <mergeCell ref="Q12:Q14"/>
    <mergeCell ref="R12:R14"/>
    <mergeCell ref="BN12:BN14"/>
    <mergeCell ref="BL12:BL14"/>
    <mergeCell ref="BM12:BM14"/>
    <mergeCell ref="BI12:BI14"/>
    <mergeCell ref="BG9:BG10"/>
    <mergeCell ref="D28:E28"/>
    <mergeCell ref="B30:E30"/>
    <mergeCell ref="B31:E31"/>
    <mergeCell ref="BJ6:BJ8"/>
    <mergeCell ref="D19:E19"/>
    <mergeCell ref="B21:E21"/>
    <mergeCell ref="D22:E22"/>
    <mergeCell ref="D23:E23"/>
    <mergeCell ref="B26:E26"/>
    <mergeCell ref="D27:E27"/>
    <mergeCell ref="AB12:AB14"/>
    <mergeCell ref="AC12:AC14"/>
    <mergeCell ref="AD12:AD14"/>
    <mergeCell ref="AE12:AE14"/>
    <mergeCell ref="T12:T14"/>
    <mergeCell ref="U12:U14"/>
    <mergeCell ref="V12:V14"/>
    <mergeCell ref="W12:W14"/>
    <mergeCell ref="X12:X14"/>
    <mergeCell ref="Y12:Y14"/>
    <mergeCell ref="B17:E17"/>
    <mergeCell ref="D18:E18"/>
    <mergeCell ref="BG12:BG14"/>
    <mergeCell ref="BH12:BH14"/>
    <mergeCell ref="AH9:AH10"/>
    <mergeCell ref="BD6:BE8"/>
    <mergeCell ref="BF6:BF8"/>
    <mergeCell ref="A12:A14"/>
    <mergeCell ref="D12:D14"/>
    <mergeCell ref="E12:E14"/>
    <mergeCell ref="F12:F14"/>
    <mergeCell ref="G12:G14"/>
    <mergeCell ref="H12:H14"/>
    <mergeCell ref="I12:I14"/>
    <mergeCell ref="J12:J14"/>
    <mergeCell ref="K12:K14"/>
    <mergeCell ref="B13:B14"/>
    <mergeCell ref="AK13:AK14"/>
    <mergeCell ref="AF12:AF14"/>
    <mergeCell ref="AG12:AG14"/>
    <mergeCell ref="AH12:AH14"/>
    <mergeCell ref="AI12:AI14"/>
    <mergeCell ref="AJ12:AJ14"/>
    <mergeCell ref="BF12:BF14"/>
    <mergeCell ref="Z12:Z14"/>
    <mergeCell ref="C12:C14"/>
    <mergeCell ref="AA12:AA14"/>
    <mergeCell ref="M12:M14"/>
  </mergeCells>
  <conditionalFormatting sqref="K11:K14">
    <cfRule type="cellIs" dxfId="374" priority="75" operator="equal">
      <formula>5</formula>
    </cfRule>
    <cfRule type="cellIs" dxfId="373" priority="76" operator="equal">
      <formula>4</formula>
    </cfRule>
    <cfRule type="cellIs" dxfId="372" priority="77" operator="equal">
      <formula>3</formula>
    </cfRule>
    <cfRule type="cellIs" dxfId="371" priority="78" operator="equal">
      <formula>2</formula>
    </cfRule>
    <cfRule type="cellIs" dxfId="370" priority="79" operator="equal">
      <formula>1</formula>
    </cfRule>
  </conditionalFormatting>
  <conditionalFormatting sqref="L9:L14">
    <cfRule type="cellIs" dxfId="369" priority="74" operator="equal">
      <formula>"IMPROBABLE"</formula>
    </cfRule>
    <cfRule type="cellIs" dxfId="368" priority="70" operator="equal">
      <formula>"CASI SIEMPRE"</formula>
    </cfRule>
    <cfRule type="cellIs" dxfId="367" priority="71" operator="equal">
      <formula>"PROBABLE"</formula>
    </cfRule>
    <cfRule type="cellIs" dxfId="366" priority="72" operator="equal">
      <formula>"POSIBLE"</formula>
    </cfRule>
    <cfRule type="cellIs" dxfId="365" priority="73" operator="equal">
      <formula>"RARA VEZ"</formula>
    </cfRule>
  </conditionalFormatting>
  <conditionalFormatting sqref="AF9 AG9:AG14 AF11:AF12">
    <cfRule type="cellIs" dxfId="364" priority="80" operator="greaterThanOrEqual">
      <formula>12</formula>
    </cfRule>
    <cfRule type="cellIs" dxfId="363" priority="81" operator="between">
      <formula>6</formula>
      <formula>11</formula>
    </cfRule>
    <cfRule type="cellIs" dxfId="362" priority="82" operator="between">
      <formula>1</formula>
      <formula>5</formula>
    </cfRule>
  </conditionalFormatting>
  <conditionalFormatting sqref="AJ9:AJ14">
    <cfRule type="containsText" dxfId="361" priority="114" operator="containsText" text="MODERADO">
      <formula>NOT(ISERROR(SEARCH(("MODERADO"),(AJ9))))</formula>
    </cfRule>
    <cfRule type="containsText" dxfId="360" priority="113" operator="containsText" text="EXTREMO">
      <formula>NOT(ISERROR(SEARCH(("EXTREMO"),(AJ9))))</formula>
    </cfRule>
    <cfRule type="containsText" dxfId="359" priority="112" operator="containsText" text="ALTO">
      <formula>NOT(ISERROR(SEARCH(("ALTO"),(AJ9))))</formula>
    </cfRule>
    <cfRule type="containsText" dxfId="358" priority="115" operator="containsText" text="BAJO">
      <formula>NOT(ISERROR(SEARCH(("BAJO"),(AJ9))))</formula>
    </cfRule>
  </conditionalFormatting>
  <conditionalFormatting sqref="AM9:AM13 AO9:AO13 AQ9:AQ13 AS9:AS13 AU9:AU13 AY9:AY13">
    <cfRule type="cellIs" dxfId="357" priority="99" operator="equal">
      <formula>0</formula>
    </cfRule>
    <cfRule type="cellIs" dxfId="356" priority="100" stopIfTrue="1" operator="equal">
      <formula>15</formula>
    </cfRule>
    <cfRule type="cellIs" dxfId="355" priority="98" stopIfTrue="1" operator="equal">
      <formula>10</formula>
    </cfRule>
    <cfRule type="cellIs" dxfId="354" priority="97" operator="equal">
      <formula>""""""</formula>
    </cfRule>
  </conditionalFormatting>
  <conditionalFormatting sqref="AM10">
    <cfRule type="cellIs" dxfId="353" priority="108" stopIfTrue="1" operator="equal">
      <formula>15</formula>
    </cfRule>
    <cfRule type="cellIs" dxfId="352" priority="107" operator="equal">
      <formula>0</formula>
    </cfRule>
    <cfRule type="cellIs" dxfId="351" priority="106" stopIfTrue="1" operator="equal">
      <formula>10</formula>
    </cfRule>
    <cfRule type="cellIs" dxfId="350" priority="105" operator="equal">
      <formula>""""""</formula>
    </cfRule>
  </conditionalFormatting>
  <conditionalFormatting sqref="AM11">
    <cfRule type="cellIs" dxfId="349" priority="93" stopIfTrue="1" operator="equal">
      <formula>15</formula>
    </cfRule>
    <cfRule type="cellIs" dxfId="348" priority="90" operator="equal">
      <formula>""""""</formula>
    </cfRule>
    <cfRule type="cellIs" dxfId="347" priority="91" stopIfTrue="1" operator="equal">
      <formula>10</formula>
    </cfRule>
    <cfRule type="cellIs" dxfId="346" priority="92" operator="equal">
      <formula>0</formula>
    </cfRule>
  </conditionalFormatting>
  <conditionalFormatting sqref="AW9:AW13">
    <cfRule type="cellIs" dxfId="345" priority="89" stopIfTrue="1" operator="equal">
      <formula>10</formula>
    </cfRule>
    <cfRule type="cellIs" dxfId="344" priority="88" operator="equal">
      <formula>0</formula>
    </cfRule>
    <cfRule type="cellIs" dxfId="343" priority="87" stopIfTrue="1" operator="equal">
      <formula>5</formula>
    </cfRule>
    <cfRule type="cellIs" dxfId="342" priority="86" operator="equal">
      <formula>""""""</formula>
    </cfRule>
  </conditionalFormatting>
  <conditionalFormatting sqref="AZ9:AZ13 BC9:BC13">
    <cfRule type="cellIs" dxfId="341" priority="94" operator="equal">
      <formula>"DÉBIL"</formula>
    </cfRule>
    <cfRule type="cellIs" dxfId="340" priority="95" operator="equal">
      <formula>"MODERADO"</formula>
    </cfRule>
    <cfRule type="cellIs" dxfId="339" priority="96" operator="equal">
      <formula>"FUERTE"</formula>
    </cfRule>
  </conditionalFormatting>
  <conditionalFormatting sqref="BA9:BB13">
    <cfRule type="cellIs" dxfId="338" priority="110" operator="between">
      <formula>86</formula>
      <formula>95</formula>
    </cfRule>
    <cfRule type="cellIs" dxfId="337" priority="111" operator="between">
      <formula>0</formula>
      <formula>85</formula>
    </cfRule>
    <cfRule type="cellIs" dxfId="336" priority="109" operator="greaterThanOrEqual">
      <formula>96</formula>
    </cfRule>
  </conditionalFormatting>
  <conditionalFormatting sqref="BF9 BF11:BF12 BF14">
    <cfRule type="containsText" dxfId="335" priority="69" operator="containsText" text="CASI SIEMPRE">
      <formula>NOT(ISERROR(SEARCH(("CASI SIEMPRE"),(BF9))))</formula>
    </cfRule>
    <cfRule type="containsText" dxfId="334" priority="67" operator="containsText" text="POSIBLE">
      <formula>NOT(ISERROR(SEARCH(("POSIBLE"),(BF9))))</formula>
    </cfRule>
    <cfRule type="containsText" dxfId="333" priority="66" operator="containsText" text="IMPROBABLE">
      <formula>NOT(ISERROR(SEARCH(("IMPROBABLE"),(BF9))))</formula>
    </cfRule>
    <cfRule type="containsText" dxfId="332" priority="68" operator="containsText" text="PROBABLE">
      <formula>NOT(ISERROR(SEARCH(("PROBABLE"),(BF9))))</formula>
    </cfRule>
    <cfRule type="containsText" dxfId="331" priority="65" operator="containsText" text="RARA VEZ">
      <formula>NOT(ISERROR(SEARCH(("RARA VEZ"),(BF9))))</formula>
    </cfRule>
  </conditionalFormatting>
  <conditionalFormatting sqref="BG9 AH9:AH14 BG11:BG12">
    <cfRule type="cellIs" dxfId="330" priority="85" operator="equal">
      <formula>"MODERADO"</formula>
    </cfRule>
    <cfRule type="cellIs" dxfId="329" priority="84" operator="equal">
      <formula>"MAYOR"</formula>
    </cfRule>
    <cfRule type="cellIs" dxfId="328" priority="83" operator="equal">
      <formula>"CATASTRÓFICO"</formula>
    </cfRule>
  </conditionalFormatting>
  <conditionalFormatting sqref="BI9 BI11:BI12">
    <cfRule type="containsText" dxfId="327" priority="62" operator="containsText" text="MODERADO">
      <formula>NOT(ISERROR(SEARCH(("MODERADO"),(BI9))))</formula>
    </cfRule>
    <cfRule type="containsText" dxfId="326" priority="64" operator="containsText" text="EXTREMO">
      <formula>NOT(ISERROR(SEARCH(("EXTREMO"),(BI9))))</formula>
    </cfRule>
    <cfRule type="containsText" dxfId="325" priority="63" operator="containsText" text="ALTO">
      <formula>NOT(ISERROR(SEARCH(("ALTO"),(BI9))))</formula>
    </cfRule>
  </conditionalFormatting>
  <dataValidations count="6">
    <dataValidation type="list" allowBlank="1" showInputMessage="1" showErrorMessage="1" prompt="ADVERTENCIA - Si marca más de una opción para el mismo riesgo, será tomad por cierta la PROBABILIDAD MÁS ALTA" sqref="F9:J9 F11:J12" xr:uid="{75AD0D10-FC9A-4081-8AB9-9DA05866C6E0}">
      <formula1>$ME$6</formula1>
    </dataValidation>
    <dataValidation type="list" allowBlank="1" showInputMessage="1" showErrorMessage="1" prompt="ADVERTENCIA - Si marca más de un valor para un mismo riesgo, se tomará por VERDADERO el IMPACTO MÁS ALTO" sqref="M9 M11:M12" xr:uid="{06555D25-FE7E-4448-B7C5-53EA8097A4E0}">
      <formula1>$ME$6</formula1>
    </dataValidation>
    <dataValidation type="list" allowBlank="1" showInputMessage="1" showErrorMessage="1" prompt="ERROR - NO ADMITE VALOR DIFERENTE AL DE LA LISTA DESPLEGABLE (X)" sqref="N9:AE9 N11:AE12" xr:uid="{7C409C37-DD40-411A-9492-32A885F1C429}">
      <formula1>$ME$6</formula1>
    </dataValidation>
    <dataValidation type="list" allowBlank="1" showErrorMessage="1" sqref="BB9:BB13" xr:uid="{F345C6BC-0113-4D06-B45E-25AAAE001243}">
      <formula1>$LW$6:$LW$8</formula1>
    </dataValidation>
    <dataValidation type="list" allowBlank="1" showErrorMessage="1" sqref="AN9:AN13" xr:uid="{E3EFC35B-24F3-4CAB-9CA8-3B08E4C62451}">
      <formula1>#REF!</formula1>
    </dataValidation>
    <dataValidation type="list" allowBlank="1" showErrorMessage="1" sqref="AL9:AL13" xr:uid="{B08C3FF7-14E9-4BFE-A6E5-3C8B352A4090}">
      <formula1>$LY$8:$LY$8</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94D35-A0D3-4FF7-A4F5-75E9581C2B90}">
  <dimension ref="A1:MR27"/>
  <sheetViews>
    <sheetView topLeftCell="AH10" zoomScale="70" zoomScaleNormal="70" workbookViewId="0">
      <selection activeCell="BK11" sqref="BK11"/>
    </sheetView>
  </sheetViews>
  <sheetFormatPr baseColWidth="10" defaultColWidth="14" defaultRowHeight="15" customHeight="1" x14ac:dyDescent="0.3"/>
  <cols>
    <col min="1" max="1" width="3.88671875" customWidth="1"/>
    <col min="2" max="2" width="51.5546875" customWidth="1"/>
    <col min="3" max="3" width="42.6640625" customWidth="1"/>
    <col min="4" max="4" width="15" customWidth="1"/>
    <col min="5" max="5" width="60.5546875" customWidth="1"/>
    <col min="6" max="10" width="7.109375" customWidth="1"/>
    <col min="11" max="11" width="6" customWidth="1"/>
    <col min="12" max="12" width="16.77734375" customWidth="1"/>
    <col min="13" max="19" width="7.33203125" customWidth="1"/>
    <col min="20" max="20" width="10" customWidth="1"/>
    <col min="21" max="33" width="7.33203125" customWidth="1"/>
    <col min="34" max="34" width="16.21875" customWidth="1"/>
    <col min="35" max="35" width="3.88671875" customWidth="1"/>
    <col min="36" max="36" width="13.44140625" customWidth="1"/>
    <col min="37" max="37" width="53.77734375" customWidth="1"/>
    <col min="38" max="38" width="15.5546875" hidden="1" customWidth="1"/>
    <col min="39" max="39" width="3.33203125" hidden="1" customWidth="1"/>
    <col min="40" max="40" width="15.5546875" hidden="1" customWidth="1"/>
    <col min="41" max="41" width="3.77734375" hidden="1" customWidth="1"/>
    <col min="42" max="42" width="15.5546875" hidden="1" customWidth="1"/>
    <col min="43" max="43" width="4.33203125" hidden="1" customWidth="1"/>
    <col min="44" max="44" width="15.5546875" hidden="1" customWidth="1"/>
    <col min="45" max="45" width="4.33203125" hidden="1" customWidth="1"/>
    <col min="46" max="46" width="15.5546875" hidden="1" customWidth="1"/>
    <col min="47" max="47" width="4.33203125" hidden="1" customWidth="1"/>
    <col min="48" max="48" width="15.5546875" hidden="1" customWidth="1"/>
    <col min="49" max="49" width="4.33203125" hidden="1" customWidth="1"/>
    <col min="50" max="50" width="15.5546875" hidden="1" customWidth="1"/>
    <col min="51" max="51" width="4.33203125" hidden="1" customWidth="1"/>
    <col min="52" max="52" width="13.44140625" hidden="1" customWidth="1"/>
    <col min="53" max="53" width="4.33203125" hidden="1" customWidth="1"/>
    <col min="54" max="54" width="13.44140625" hidden="1" customWidth="1"/>
    <col min="55" max="55" width="14.109375" customWidth="1"/>
    <col min="56" max="56" width="12.6640625" customWidth="1"/>
    <col min="57" max="58" width="6.109375" customWidth="1"/>
    <col min="59" max="59" width="14.88671875" customWidth="1"/>
    <col min="60" max="60" width="12.33203125" customWidth="1"/>
    <col min="61" max="61" width="3.77734375" hidden="1" customWidth="1"/>
    <col min="62" max="62" width="15.109375" hidden="1" customWidth="1"/>
    <col min="63" max="63" width="30.33203125" customWidth="1"/>
    <col min="64" max="68" width="20.6640625" customWidth="1"/>
    <col min="69" max="69" width="26.21875" customWidth="1"/>
    <col min="70" max="295" width="10.5546875" customWidth="1"/>
    <col min="296" max="296" width="3.88671875" customWidth="1"/>
    <col min="297" max="297" width="16.21875" customWidth="1"/>
    <col min="298" max="298" width="44" customWidth="1"/>
    <col min="299" max="299" width="34.5546875" customWidth="1"/>
    <col min="300" max="300" width="15" customWidth="1"/>
    <col min="301" max="301" width="29.5546875" customWidth="1"/>
    <col min="302" max="303" width="9.5546875" customWidth="1"/>
    <col min="304" max="304" width="3.88671875" customWidth="1"/>
    <col min="305" max="305" width="13.44140625" customWidth="1"/>
    <col min="306" max="306" width="38.33203125" customWidth="1"/>
    <col min="307" max="308" width="12.88671875" customWidth="1"/>
    <col min="309" max="309" width="13.44140625" customWidth="1"/>
    <col min="310" max="310" width="12.109375" customWidth="1"/>
    <col min="311" max="311" width="13.88671875" customWidth="1"/>
    <col min="312" max="312" width="13.33203125" customWidth="1"/>
    <col min="313" max="313" width="12.109375" customWidth="1"/>
    <col min="314" max="314" width="13.44140625" customWidth="1"/>
    <col min="315" max="316" width="12.6640625" customWidth="1"/>
    <col min="317" max="317" width="14.88671875" customWidth="1"/>
    <col min="318" max="318" width="12.33203125" customWidth="1"/>
    <col min="319" max="319" width="3.77734375" customWidth="1"/>
    <col min="320" max="320" width="15.109375" customWidth="1"/>
    <col min="321" max="321" width="9.88671875" customWidth="1"/>
    <col min="322" max="322" width="52.21875" customWidth="1"/>
    <col min="323" max="323" width="31.77734375" customWidth="1"/>
    <col min="324" max="324" width="20.6640625" customWidth="1"/>
    <col min="325" max="356" width="10.5546875" customWidth="1"/>
  </cols>
  <sheetData>
    <row r="1" spans="1:356" ht="17.399999999999999" customHeight="1" x14ac:dyDescent="0.3">
      <c r="A1" s="298"/>
      <c r="B1" s="293"/>
      <c r="C1" s="299" t="s">
        <v>0</v>
      </c>
      <c r="D1" s="571" t="s">
        <v>173</v>
      </c>
      <c r="E1" s="572"/>
      <c r="F1" s="572"/>
      <c r="G1" s="572"/>
      <c r="H1" s="572"/>
      <c r="I1" s="572"/>
      <c r="J1" s="573"/>
      <c r="K1" s="288" t="s">
        <v>2</v>
      </c>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428" t="s">
        <v>3</v>
      </c>
      <c r="BC1" s="429"/>
      <c r="BD1" s="370" t="s">
        <v>174</v>
      </c>
      <c r="BE1" s="295"/>
      <c r="BF1" s="295"/>
      <c r="BG1" s="300"/>
      <c r="BH1" s="357" t="s">
        <v>5</v>
      </c>
      <c r="BI1" s="281"/>
      <c r="BJ1" s="281"/>
      <c r="BK1" s="281"/>
      <c r="BL1" s="101"/>
      <c r="BM1" s="101"/>
      <c r="BN1" s="101"/>
      <c r="BO1" s="101"/>
      <c r="BP1" s="101"/>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row>
    <row r="2" spans="1:356" ht="17.399999999999999" customHeight="1" x14ac:dyDescent="0.3">
      <c r="A2" s="272"/>
      <c r="B2" s="271"/>
      <c r="C2" s="243"/>
      <c r="D2" s="574"/>
      <c r="E2" s="575"/>
      <c r="F2" s="575"/>
      <c r="G2" s="575"/>
      <c r="H2" s="575"/>
      <c r="I2" s="575"/>
      <c r="J2" s="576"/>
      <c r="K2" s="288" t="s">
        <v>415</v>
      </c>
      <c r="L2" s="289"/>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289"/>
      <c r="BB2" s="429"/>
      <c r="BC2" s="430"/>
      <c r="BD2" s="371"/>
      <c r="BE2" s="372"/>
      <c r="BF2" s="372"/>
      <c r="BG2" s="373"/>
      <c r="BH2" s="357" t="s">
        <v>6</v>
      </c>
      <c r="BI2" s="281"/>
      <c r="BJ2" s="281"/>
      <c r="BK2" s="281"/>
      <c r="BL2" s="101"/>
      <c r="BM2" s="101"/>
      <c r="BN2" s="101"/>
      <c r="BO2" s="101"/>
      <c r="BP2" s="101"/>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row>
    <row r="3" spans="1:356" ht="39" customHeight="1" x14ac:dyDescent="0.3">
      <c r="A3" s="259"/>
      <c r="B3" s="273"/>
      <c r="C3" s="4" t="s">
        <v>7</v>
      </c>
      <c r="D3" s="291" t="s">
        <v>175</v>
      </c>
      <c r="E3" s="233"/>
      <c r="F3" s="233"/>
      <c r="G3" s="233"/>
      <c r="H3" s="233"/>
      <c r="I3" s="233"/>
      <c r="J3" s="234"/>
      <c r="K3" s="288" t="s">
        <v>412</v>
      </c>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429"/>
      <c r="BC3" s="429"/>
      <c r="BD3" s="302"/>
      <c r="BE3" s="302"/>
      <c r="BF3" s="302"/>
      <c r="BG3" s="303"/>
      <c r="BH3" s="357"/>
      <c r="BI3" s="281"/>
      <c r="BJ3" s="281"/>
      <c r="BK3" s="281"/>
      <c r="BL3" s="101"/>
      <c r="BM3" s="101"/>
      <c r="BN3" s="101"/>
      <c r="BO3" s="101"/>
      <c r="BP3" s="101"/>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row>
    <row r="4" spans="1:356" ht="14.4" x14ac:dyDescent="0.3">
      <c r="A4" s="297" t="s">
        <v>10</v>
      </c>
      <c r="B4" s="292"/>
      <c r="C4" s="292"/>
      <c r="D4" s="292"/>
      <c r="E4" s="293"/>
      <c r="F4" s="315" t="s">
        <v>11</v>
      </c>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264"/>
      <c r="AH4" s="264"/>
      <c r="AI4" s="264"/>
      <c r="AJ4" s="264"/>
      <c r="AK4" s="264"/>
      <c r="AL4" s="264"/>
      <c r="AM4" s="264"/>
      <c r="AN4" s="264"/>
      <c r="AO4" s="264"/>
      <c r="AP4" s="264"/>
      <c r="AQ4" s="264"/>
      <c r="AR4" s="264"/>
      <c r="AS4" s="264"/>
      <c r="AT4" s="264"/>
      <c r="AU4" s="264"/>
      <c r="AV4" s="264"/>
      <c r="AW4" s="264"/>
      <c r="AX4" s="264"/>
      <c r="AY4" s="264"/>
      <c r="AZ4" s="264"/>
      <c r="BA4" s="264"/>
      <c r="BB4" s="264"/>
      <c r="BC4" s="264"/>
      <c r="BD4" s="264"/>
      <c r="BE4" s="264"/>
      <c r="BF4" s="264"/>
      <c r="BG4" s="264"/>
      <c r="BH4" s="264"/>
      <c r="BI4" s="264"/>
      <c r="BJ4" s="264"/>
      <c r="BK4" s="316"/>
      <c r="BL4" s="315" t="s">
        <v>12</v>
      </c>
      <c r="BM4" s="264"/>
      <c r="BN4" s="264"/>
      <c r="BO4" s="264"/>
      <c r="BP4" s="264"/>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row>
    <row r="5" spans="1:356" ht="36.6" customHeight="1" x14ac:dyDescent="0.3">
      <c r="A5" s="259"/>
      <c r="B5" s="266"/>
      <c r="C5" s="266"/>
      <c r="D5" s="266"/>
      <c r="E5" s="273"/>
      <c r="F5" s="344" t="s">
        <v>13</v>
      </c>
      <c r="G5" s="233"/>
      <c r="H5" s="233"/>
      <c r="I5" s="233"/>
      <c r="J5" s="233"/>
      <c r="K5" s="233"/>
      <c r="L5" s="233"/>
      <c r="M5" s="233"/>
      <c r="N5" s="233"/>
      <c r="O5" s="233"/>
      <c r="P5" s="233"/>
      <c r="Q5" s="233"/>
      <c r="R5" s="233"/>
      <c r="S5" s="233"/>
      <c r="T5" s="233"/>
      <c r="U5" s="233"/>
      <c r="V5" s="233"/>
      <c r="W5" s="233"/>
      <c r="X5" s="233"/>
      <c r="Y5" s="233"/>
      <c r="Z5" s="233"/>
      <c r="AA5" s="233"/>
      <c r="AB5" s="233"/>
      <c r="AC5" s="233"/>
      <c r="AD5" s="233"/>
      <c r="AE5" s="233"/>
      <c r="AF5" s="233"/>
      <c r="AG5" s="233"/>
      <c r="AH5" s="233"/>
      <c r="AI5" s="233"/>
      <c r="AJ5" s="234"/>
      <c r="AK5" s="315" t="s">
        <v>14</v>
      </c>
      <c r="AL5" s="264"/>
      <c r="AM5" s="264"/>
      <c r="AN5" s="264"/>
      <c r="AO5" s="264"/>
      <c r="AP5" s="264"/>
      <c r="AQ5" s="264"/>
      <c r="AR5" s="264"/>
      <c r="AS5" s="264"/>
      <c r="AT5" s="264"/>
      <c r="AU5" s="264"/>
      <c r="AV5" s="264"/>
      <c r="AW5" s="264"/>
      <c r="AX5" s="264"/>
      <c r="AY5" s="264"/>
      <c r="AZ5" s="264"/>
      <c r="BA5" s="264"/>
      <c r="BB5" s="264"/>
      <c r="BC5" s="264"/>
      <c r="BD5" s="264"/>
      <c r="BE5" s="264"/>
      <c r="BF5" s="264"/>
      <c r="BG5" s="264"/>
      <c r="BH5" s="264"/>
      <c r="BI5" s="264"/>
      <c r="BJ5" s="264"/>
      <c r="BK5" s="316"/>
      <c r="BL5" s="315"/>
      <c r="BM5" s="264"/>
      <c r="BN5" s="264"/>
      <c r="BO5" s="264"/>
      <c r="BP5" s="264"/>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t="s">
        <v>15</v>
      </c>
      <c r="MJ5" s="2"/>
      <c r="MK5" s="286" t="s">
        <v>16</v>
      </c>
      <c r="ML5" s="287"/>
      <c r="MM5" s="287"/>
      <c r="MN5" s="287"/>
      <c r="MO5" s="287"/>
      <c r="MP5" s="287"/>
      <c r="MQ5" s="6" t="s">
        <v>17</v>
      </c>
      <c r="MR5" s="6" t="s">
        <v>18</v>
      </c>
    </row>
    <row r="6" spans="1:356" ht="30" customHeight="1" x14ac:dyDescent="0.3">
      <c r="A6" s="267" t="s">
        <v>19</v>
      </c>
      <c r="B6" s="267" t="s">
        <v>20</v>
      </c>
      <c r="C6" s="267" t="s">
        <v>21</v>
      </c>
      <c r="D6" s="267" t="s">
        <v>22</v>
      </c>
      <c r="E6" s="267" t="s">
        <v>23</v>
      </c>
      <c r="F6" s="263" t="s">
        <v>24</v>
      </c>
      <c r="G6" s="233"/>
      <c r="H6" s="233"/>
      <c r="I6" s="233"/>
      <c r="J6" s="234"/>
      <c r="K6" s="263" t="s">
        <v>25</v>
      </c>
      <c r="L6" s="234"/>
      <c r="M6" s="263" t="s">
        <v>26</v>
      </c>
      <c r="N6" s="233"/>
      <c r="O6" s="233"/>
      <c r="P6" s="233"/>
      <c r="Q6" s="233"/>
      <c r="R6" s="233"/>
      <c r="S6" s="233"/>
      <c r="T6" s="233"/>
      <c r="U6" s="233"/>
      <c r="V6" s="233"/>
      <c r="W6" s="233"/>
      <c r="X6" s="233"/>
      <c r="Y6" s="233"/>
      <c r="Z6" s="233"/>
      <c r="AA6" s="233"/>
      <c r="AB6" s="233"/>
      <c r="AC6" s="233"/>
      <c r="AD6" s="233"/>
      <c r="AE6" s="233"/>
      <c r="AF6" s="234"/>
      <c r="AG6" s="263" t="s">
        <v>25</v>
      </c>
      <c r="AH6" s="234"/>
      <c r="AI6" s="310" t="s">
        <v>27</v>
      </c>
      <c r="AJ6" s="293"/>
      <c r="AK6" s="267" t="s">
        <v>28</v>
      </c>
      <c r="AL6" s="262" t="s">
        <v>29</v>
      </c>
      <c r="AM6" s="233"/>
      <c r="AN6" s="233"/>
      <c r="AO6" s="233"/>
      <c r="AP6" s="233"/>
      <c r="AQ6" s="233"/>
      <c r="AR6" s="233"/>
      <c r="AS6" s="233"/>
      <c r="AT6" s="233"/>
      <c r="AU6" s="233"/>
      <c r="AV6" s="233"/>
      <c r="AW6" s="233"/>
      <c r="AX6" s="233"/>
      <c r="AY6" s="234"/>
      <c r="AZ6" s="350" t="s">
        <v>30</v>
      </c>
      <c r="BA6" s="293"/>
      <c r="BB6" s="351" t="s">
        <v>31</v>
      </c>
      <c r="BC6" s="293"/>
      <c r="BD6" s="351" t="s">
        <v>32</v>
      </c>
      <c r="BE6" s="293"/>
      <c r="BF6" s="351" t="s">
        <v>24</v>
      </c>
      <c r="BG6" s="352"/>
      <c r="BH6" s="267" t="s">
        <v>26</v>
      </c>
      <c r="BI6" s="310" t="s">
        <v>33</v>
      </c>
      <c r="BJ6" s="293"/>
      <c r="BK6" s="323" t="s">
        <v>139</v>
      </c>
      <c r="BL6" s="392" t="s">
        <v>34</v>
      </c>
      <c r="BM6" s="392" t="s">
        <v>35</v>
      </c>
      <c r="BN6" s="392" t="s">
        <v>36</v>
      </c>
      <c r="BO6" s="568" t="s">
        <v>37</v>
      </c>
      <c r="BP6" s="568" t="s">
        <v>38</v>
      </c>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6" t="s">
        <v>39</v>
      </c>
      <c r="MJ6" s="2"/>
      <c r="MK6" s="2" t="s">
        <v>40</v>
      </c>
      <c r="ML6" s="2" t="s">
        <v>41</v>
      </c>
      <c r="MM6" s="2" t="s">
        <v>42</v>
      </c>
      <c r="MN6" s="2" t="s">
        <v>43</v>
      </c>
      <c r="MO6" s="2" t="s">
        <v>44</v>
      </c>
      <c r="MP6" s="2" t="s">
        <v>45</v>
      </c>
      <c r="MQ6" s="6" t="s">
        <v>46</v>
      </c>
      <c r="MR6" s="2"/>
    </row>
    <row r="7" spans="1:356" ht="14.4" x14ac:dyDescent="0.3">
      <c r="A7" s="225"/>
      <c r="B7" s="225"/>
      <c r="C7" s="225"/>
      <c r="D7" s="225"/>
      <c r="E7" s="225"/>
      <c r="F7" s="7">
        <v>1</v>
      </c>
      <c r="G7" s="7">
        <v>2</v>
      </c>
      <c r="H7" s="7">
        <v>3</v>
      </c>
      <c r="I7" s="7">
        <v>4</v>
      </c>
      <c r="J7" s="7">
        <v>5</v>
      </c>
      <c r="K7" s="267" t="s">
        <v>47</v>
      </c>
      <c r="L7" s="268" t="s">
        <v>48</v>
      </c>
      <c r="M7" s="8">
        <v>1</v>
      </c>
      <c r="N7" s="8">
        <v>2</v>
      </c>
      <c r="O7" s="8">
        <v>3</v>
      </c>
      <c r="P7" s="8">
        <v>4</v>
      </c>
      <c r="Q7" s="8">
        <v>5</v>
      </c>
      <c r="R7" s="8">
        <v>6</v>
      </c>
      <c r="S7" s="8">
        <v>7</v>
      </c>
      <c r="T7" s="8">
        <v>8</v>
      </c>
      <c r="U7" s="8">
        <v>9</v>
      </c>
      <c r="V7" s="8">
        <v>10</v>
      </c>
      <c r="W7" s="8">
        <v>11</v>
      </c>
      <c r="X7" s="8">
        <v>12</v>
      </c>
      <c r="Y7" s="8">
        <v>13</v>
      </c>
      <c r="Z7" s="8">
        <v>14</v>
      </c>
      <c r="AA7" s="8">
        <v>15</v>
      </c>
      <c r="AB7" s="8">
        <v>16</v>
      </c>
      <c r="AC7" s="8">
        <v>17</v>
      </c>
      <c r="AD7" s="8">
        <v>18</v>
      </c>
      <c r="AE7" s="8">
        <v>19</v>
      </c>
      <c r="AF7" s="269" t="s">
        <v>49</v>
      </c>
      <c r="AG7" s="267" t="s">
        <v>47</v>
      </c>
      <c r="AH7" s="268" t="s">
        <v>48</v>
      </c>
      <c r="AI7" s="272"/>
      <c r="AJ7" s="271"/>
      <c r="AK7" s="225"/>
      <c r="AL7" s="262" t="s">
        <v>50</v>
      </c>
      <c r="AM7" s="234"/>
      <c r="AN7" s="262" t="s">
        <v>51</v>
      </c>
      <c r="AO7" s="234"/>
      <c r="AP7" s="262" t="s">
        <v>53</v>
      </c>
      <c r="AQ7" s="234"/>
      <c r="AR7" s="262" t="s">
        <v>54</v>
      </c>
      <c r="AS7" s="234"/>
      <c r="AT7" s="262" t="s">
        <v>55</v>
      </c>
      <c r="AU7" s="234"/>
      <c r="AV7" s="262" t="s">
        <v>56</v>
      </c>
      <c r="AW7" s="234"/>
      <c r="AX7" s="262" t="s">
        <v>131</v>
      </c>
      <c r="AY7" s="234"/>
      <c r="AZ7" s="272"/>
      <c r="BA7" s="271"/>
      <c r="BB7" s="272"/>
      <c r="BC7" s="271"/>
      <c r="BD7" s="272"/>
      <c r="BE7" s="271"/>
      <c r="BF7" s="276"/>
      <c r="BG7" s="277"/>
      <c r="BH7" s="225"/>
      <c r="BI7" s="272"/>
      <c r="BJ7" s="271"/>
      <c r="BK7" s="323"/>
      <c r="BL7" s="392"/>
      <c r="BM7" s="392"/>
      <c r="BN7" s="392"/>
      <c r="BO7" s="568"/>
      <c r="BP7" s="568"/>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6"/>
      <c r="MJ7" s="2"/>
      <c r="MK7" s="2"/>
      <c r="ML7" s="2"/>
      <c r="MM7" s="2"/>
      <c r="MN7" s="2"/>
      <c r="MO7" s="2"/>
      <c r="MP7" s="2"/>
      <c r="MQ7" s="6"/>
      <c r="MR7" s="2"/>
    </row>
    <row r="8" spans="1:356" ht="22.8" customHeight="1" x14ac:dyDescent="0.3">
      <c r="A8" s="243"/>
      <c r="B8" s="243"/>
      <c r="C8" s="243"/>
      <c r="D8" s="243"/>
      <c r="E8" s="243"/>
      <c r="F8" s="9" t="s">
        <v>57</v>
      </c>
      <c r="G8" s="9" t="s">
        <v>58</v>
      </c>
      <c r="H8" s="9" t="s">
        <v>59</v>
      </c>
      <c r="I8" s="9" t="s">
        <v>60</v>
      </c>
      <c r="J8" s="9" t="s">
        <v>61</v>
      </c>
      <c r="K8" s="243"/>
      <c r="L8" s="243"/>
      <c r="M8" s="9" t="s">
        <v>62</v>
      </c>
      <c r="N8" s="10" t="s">
        <v>63</v>
      </c>
      <c r="O8" s="9" t="s">
        <v>64</v>
      </c>
      <c r="P8" s="9" t="s">
        <v>65</v>
      </c>
      <c r="Q8" s="9" t="s">
        <v>66</v>
      </c>
      <c r="R8" s="9" t="s">
        <v>67</v>
      </c>
      <c r="S8" s="9" t="s">
        <v>68</v>
      </c>
      <c r="T8" s="9" t="s">
        <v>69</v>
      </c>
      <c r="U8" s="9" t="s">
        <v>70</v>
      </c>
      <c r="V8" s="9" t="s">
        <v>71</v>
      </c>
      <c r="W8" s="9" t="s">
        <v>72</v>
      </c>
      <c r="X8" s="9" t="s">
        <v>73</v>
      </c>
      <c r="Y8" s="9" t="s">
        <v>74</v>
      </c>
      <c r="Z8" s="9" t="s">
        <v>75</v>
      </c>
      <c r="AA8" s="9" t="s">
        <v>76</v>
      </c>
      <c r="AB8" s="9" t="s">
        <v>77</v>
      </c>
      <c r="AC8" s="9" t="s">
        <v>78</v>
      </c>
      <c r="AD8" s="9" t="s">
        <v>79</v>
      </c>
      <c r="AE8" s="9" t="s">
        <v>80</v>
      </c>
      <c r="AF8" s="243"/>
      <c r="AG8" s="243"/>
      <c r="AH8" s="243"/>
      <c r="AI8" s="259"/>
      <c r="AJ8" s="273"/>
      <c r="AK8" s="243"/>
      <c r="AL8" s="263" t="s">
        <v>40</v>
      </c>
      <c r="AM8" s="234"/>
      <c r="AN8" s="263" t="s">
        <v>81</v>
      </c>
      <c r="AO8" s="234"/>
      <c r="AP8" s="263" t="s">
        <v>41</v>
      </c>
      <c r="AQ8" s="234"/>
      <c r="AR8" s="263" t="s">
        <v>82</v>
      </c>
      <c r="AS8" s="234"/>
      <c r="AT8" s="263" t="s">
        <v>83</v>
      </c>
      <c r="AU8" s="234"/>
      <c r="AV8" s="263" t="s">
        <v>84</v>
      </c>
      <c r="AW8" s="234"/>
      <c r="AX8" s="263" t="s">
        <v>85</v>
      </c>
      <c r="AY8" s="234"/>
      <c r="AZ8" s="259"/>
      <c r="BA8" s="273"/>
      <c r="BB8" s="259"/>
      <c r="BC8" s="273"/>
      <c r="BD8" s="259"/>
      <c r="BE8" s="273"/>
      <c r="BF8" s="278"/>
      <c r="BG8" s="279"/>
      <c r="BH8" s="243"/>
      <c r="BI8" s="259"/>
      <c r="BJ8" s="273"/>
      <c r="BK8" s="323"/>
      <c r="BL8" s="392"/>
      <c r="BM8" s="392"/>
      <c r="BN8" s="392"/>
      <c r="BO8" s="568"/>
      <c r="BP8" s="568"/>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11"/>
      <c r="MA8" s="11"/>
      <c r="MB8" s="11"/>
      <c r="MC8" s="11"/>
      <c r="MD8" s="11"/>
      <c r="ME8" s="11"/>
      <c r="MF8" s="11"/>
      <c r="MG8" s="11"/>
      <c r="MH8" s="11"/>
      <c r="MI8" s="6" t="s">
        <v>86</v>
      </c>
      <c r="MJ8" s="11"/>
      <c r="MK8" s="2" t="s">
        <v>87</v>
      </c>
      <c r="ML8" s="11" t="s">
        <v>88</v>
      </c>
      <c r="MM8" s="11" t="s">
        <v>89</v>
      </c>
      <c r="MN8" s="11" t="s">
        <v>90</v>
      </c>
      <c r="MO8" s="11" t="s">
        <v>91</v>
      </c>
      <c r="MP8" s="11" t="s">
        <v>92</v>
      </c>
      <c r="MQ8" s="11"/>
      <c r="MR8" s="11"/>
    </row>
    <row r="9" spans="1:356" ht="105" customHeight="1" x14ac:dyDescent="0.3">
      <c r="A9" s="242">
        <v>1</v>
      </c>
      <c r="B9" s="30" t="s">
        <v>346</v>
      </c>
      <c r="C9" s="569" t="s">
        <v>348</v>
      </c>
      <c r="D9" s="242" t="s">
        <v>93</v>
      </c>
      <c r="E9" s="242" t="s">
        <v>349</v>
      </c>
      <c r="F9" s="242" t="s">
        <v>46</v>
      </c>
      <c r="G9" s="242"/>
      <c r="H9" s="242"/>
      <c r="I9" s="242"/>
      <c r="J9" s="242"/>
      <c r="K9" s="333">
        <f>IF(J9="X",5,IF(I9="X",4,IF(H9="X",3,IF(G9="X",2,IF(F9="X",1,0)))))</f>
        <v>1</v>
      </c>
      <c r="L9" s="236" t="str">
        <f>IF(K9=1,"RARA VEZ",IF(K9=2,"IMPROBABLE",IF(K9=3,"POSIBLE",IF(K9=4,"PROBABLE",IF(K9=5,"CASI SIEMPRE",FALSE)))))</f>
        <v>RARA VEZ</v>
      </c>
      <c r="M9" s="242" t="s">
        <v>46</v>
      </c>
      <c r="N9" s="242" t="s">
        <v>46</v>
      </c>
      <c r="O9" s="242"/>
      <c r="P9" s="242"/>
      <c r="Q9" s="242" t="s">
        <v>46</v>
      </c>
      <c r="R9" s="242"/>
      <c r="S9" s="242"/>
      <c r="T9" s="242" t="s">
        <v>46</v>
      </c>
      <c r="U9" s="242"/>
      <c r="V9" s="242" t="s">
        <v>46</v>
      </c>
      <c r="W9" s="242" t="s">
        <v>46</v>
      </c>
      <c r="X9" s="242" t="s">
        <v>46</v>
      </c>
      <c r="Y9" s="242" t="s">
        <v>46</v>
      </c>
      <c r="Z9" s="242" t="s">
        <v>46</v>
      </c>
      <c r="AA9" s="242" t="s">
        <v>46</v>
      </c>
      <c r="AB9" s="242"/>
      <c r="AC9" s="242"/>
      <c r="AD9" s="242"/>
      <c r="AE9" s="242"/>
      <c r="AF9" s="248">
        <f>COUNTIF(M9:AE9,"X")</f>
        <v>10</v>
      </c>
      <c r="AG9" s="248" t="str">
        <f>IF(AF9=0,"",(IF(AF9&gt;=12,"5",IF(AF9&gt;=6,"4",IF(AF9&lt;=5,"3","")))))</f>
        <v>4</v>
      </c>
      <c r="AH9" s="236" t="str">
        <f>IF(AG9=0,"",(IF(AG9="5","CATASTRÓFICO",IF(AG9="3","MODERADO",IF(AG9="4","MAYOR","")))))</f>
        <v>MAYOR</v>
      </c>
      <c r="AI9" s="249">
        <f>+(AG9*K9)</f>
        <v>4</v>
      </c>
      <c r="AJ9" s="332" t="str">
        <f>IF(AI9=0,"",IF(AI9="MAYOR","EXTREMO",IF(AH9="CASI SIEMPRE","EXTREMO",IF(AH9="CATASTRÓFICO","EXTREMO",IF(AI9="12M","EXTREMO",IF(AI9=4,"ALTO",IF(AI9=8,"ALTO",IF(AI9=9,"ALTO",IF(AI9=6,"MODERADO",IF(AI9=3,"MODERADO",IF(AI9=12,IF(AH9="MODERADO","ALTO","EXTREMO"),"EXTREMO")))))))))))</f>
        <v>ALTO</v>
      </c>
      <c r="AK9" s="30" t="s">
        <v>352</v>
      </c>
      <c r="AL9" s="20" t="s">
        <v>87</v>
      </c>
      <c r="AM9" s="21">
        <f>IF(ISBLANK(AL9),"",IF(AL9="Asignado",15,"0"))</f>
        <v>15</v>
      </c>
      <c r="AN9" s="20" t="s">
        <v>94</v>
      </c>
      <c r="AO9" s="21">
        <f>IF(ISBLANK(AN9),"",IF(AN9="Adecuado",15,"0"))</f>
        <v>15</v>
      </c>
      <c r="AP9" s="20" t="s">
        <v>88</v>
      </c>
      <c r="AQ9" s="21">
        <f>IF(ISBLANK(AP9),"",IF(AP9="Oportuna",15,"0"))</f>
        <v>15</v>
      </c>
      <c r="AR9" s="20" t="s">
        <v>89</v>
      </c>
      <c r="AS9" s="21">
        <f>IF(ISBLANK(AR9),"",IF(AR9="Prevenir",15,IF(AR9="Detectar",10,"0")))</f>
        <v>15</v>
      </c>
      <c r="AT9" s="20" t="s">
        <v>90</v>
      </c>
      <c r="AU9" s="21">
        <f>IF(ISBLANK(AT9),"",IF(AT9="Confiable",15,"0"))</f>
        <v>15</v>
      </c>
      <c r="AV9" s="20" t="s">
        <v>92</v>
      </c>
      <c r="AW9" s="21">
        <f>IF(ISBLANK(AV9),"",IF(AV9="Completa",10,IF(AV9="Incompleta",5,"0")))</f>
        <v>10</v>
      </c>
      <c r="AX9" s="22" t="s">
        <v>91</v>
      </c>
      <c r="AY9" s="21">
        <f>IF(ISBLANK(AX9),"",IF(AX9="Se Investigan y Resuelven Oportunamente",15,"0"))</f>
        <v>15</v>
      </c>
      <c r="AZ9" s="23" t="str">
        <f>IF(BA9&lt;86,"Débil",(IF(BA9&gt;=96,"Fuerte","Moderado")))</f>
        <v>Fuerte</v>
      </c>
      <c r="BA9" s="23">
        <f>SUM(AY9,AW9,AU9,AS9,AQ9,AO9,AM9)</f>
        <v>100</v>
      </c>
      <c r="BB9" s="23" t="s">
        <v>39</v>
      </c>
      <c r="BC9" s="23" t="str">
        <f>IF(ISBLANK(BB9),"",(IF(BB9="El control
no se ejecuta por parte del
responsable","Débil",(IF(BB9="El control se ejecuta de manera consistente por parte del responsable","Fuerte","Moderado")))))</f>
        <v>Fuerte</v>
      </c>
      <c r="BD9" s="24" t="str">
        <f>IF(AZ9="","",(IF(BC9="Débil","Débil",IF(BC9="Moderado","Moderado",IF(AZ9="Débil","Débil","Fuerte")))))</f>
        <v>Fuerte</v>
      </c>
      <c r="BE9" s="24">
        <f>IF(BD9="","",(IF(BD9="Fuerte",2,IF(BD9="Moderado",1,0))))</f>
        <v>2</v>
      </c>
      <c r="BF9" s="246">
        <f>IF(BG9="CASI SIEMPRE",5,IF(BG9="PROBABLE",4,IF(BG9="POSIBLE",3,IF(BG9="IMPROBABLE",2,IF(BG9="RARA VEZ",1,0)))))</f>
        <v>1</v>
      </c>
      <c r="BG9" s="242" t="str" cm="1">
        <f t="array" ref="BG9">IF(BE9=2,IF(L9="CASI SIEMPRE","POSIBLE",IF(L9="PROBABLE","IMPROBABLE","RARA VEZ")),IF(BE9=1,IF(L9="CASI SEGURO","PROBABLE",IF(L9="PROBABLE","POSIBLE",IF(L9="POSIBLE","IMPROBABLE","RARA VEZ"))),IF(BE9:BE10=0,L9,0)))</f>
        <v>RARA VEZ</v>
      </c>
      <c r="BH9" s="236" t="str">
        <f>AH9</f>
        <v>MAYOR</v>
      </c>
      <c r="BI9" s="238">
        <f>AVERAGE(BE9:BE10)</f>
        <v>2</v>
      </c>
      <c r="BJ9" s="240" t="str">
        <f>IF(BI9=0,"",IF(BG9="CASI SIEMPRE","EXTREMO",IF(BH9="CATASTRÓFICO","EXTREMO",IF(BI9="12M","EXTREMO",IF(BI9="12A","ALTO",IF(BI9=4,"ALTO",IF(BI9=8,"ALTO",IF(BI9=9,"ALTO",IF(BI9=6,"MODERADO",IF(BI9=3,"MODERADO","EXTREMO"))))))))))</f>
        <v>EXTREMO</v>
      </c>
      <c r="BK9" s="174" t="s">
        <v>180</v>
      </c>
      <c r="BL9" s="63">
        <v>0</v>
      </c>
      <c r="BM9" s="63">
        <v>0</v>
      </c>
      <c r="BN9" s="63">
        <v>0</v>
      </c>
      <c r="BO9" s="85"/>
      <c r="BP9" s="85"/>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c r="MG9" s="6"/>
      <c r="MH9" s="6"/>
      <c r="MI9" s="6" t="s">
        <v>95</v>
      </c>
      <c r="MJ9" s="6"/>
      <c r="MK9" s="11" t="s">
        <v>96</v>
      </c>
      <c r="ML9" s="6" t="s">
        <v>97</v>
      </c>
      <c r="MM9" s="6" t="s">
        <v>98</v>
      </c>
      <c r="MN9" s="6" t="s">
        <v>99</v>
      </c>
      <c r="MO9" s="6" t="s">
        <v>100</v>
      </c>
      <c r="MP9" s="6" t="s">
        <v>101</v>
      </c>
      <c r="MQ9" s="6"/>
      <c r="MR9" s="6"/>
    </row>
    <row r="10" spans="1:356" ht="139.19999999999999" customHeight="1" x14ac:dyDescent="0.3">
      <c r="A10" s="243"/>
      <c r="B10" s="30" t="s">
        <v>347</v>
      </c>
      <c r="C10" s="570"/>
      <c r="D10" s="243"/>
      <c r="E10" s="243"/>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30" t="s">
        <v>351</v>
      </c>
      <c r="AL10" s="20" t="s">
        <v>87</v>
      </c>
      <c r="AM10" s="21">
        <f>IF(ISBLANK(AL10),"",IF(AL10="Asignado",15,"0"))</f>
        <v>15</v>
      </c>
      <c r="AN10" s="20" t="s">
        <v>94</v>
      </c>
      <c r="AO10" s="21">
        <f>IF(ISBLANK(AN10),"",IF(AN10="Adecuado",15,"0"))</f>
        <v>15</v>
      </c>
      <c r="AP10" s="20" t="s">
        <v>88</v>
      </c>
      <c r="AQ10" s="21">
        <f>IF(ISBLANK(AP10),"",IF(AP10="Oportuna",15,"0"))</f>
        <v>15</v>
      </c>
      <c r="AR10" s="20" t="s">
        <v>89</v>
      </c>
      <c r="AS10" s="21">
        <f>IF(ISBLANK(AR10),"",IF(AR10="Prevenir",15,IF(AR10="Detectar",10,"0")))</f>
        <v>15</v>
      </c>
      <c r="AT10" s="20" t="s">
        <v>90</v>
      </c>
      <c r="AU10" s="21">
        <f>IF(ISBLANK(AT10),"",IF(AT10="Confiable",15,"0"))</f>
        <v>15</v>
      </c>
      <c r="AV10" s="20" t="s">
        <v>92</v>
      </c>
      <c r="AW10" s="21">
        <f>IF(ISBLANK(AV10),"",IF(AV10="Completa",10,IF(AV10="Incompleta",5,"0")))</f>
        <v>10</v>
      </c>
      <c r="AX10" s="22" t="s">
        <v>91</v>
      </c>
      <c r="AY10" s="21">
        <f>IF(ISBLANK(AX10),"",IF(AX10="Se Investigan y Resuelven Oportunamente",15,"0"))</f>
        <v>15</v>
      </c>
      <c r="AZ10" s="23" t="str">
        <f>IF(BA10&lt;86,"Débil",(IF(BA10&gt;=96,"Fuerte","Moderado")))</f>
        <v>Fuerte</v>
      </c>
      <c r="BA10" s="23">
        <f>SUM(AY10,AW10,AU10,AS10,AQ10,AO10,AM10)</f>
        <v>100</v>
      </c>
      <c r="BB10" s="23" t="s">
        <v>39</v>
      </c>
      <c r="BC10" s="23" t="str">
        <f>IF(ISBLANK(BB10),"",(IF(BB10="El control
no se ejecuta por parte del
responsable","Débil",(IF(BB10="El control se ejecuta de manera consistente por parte del responsable","Fuerte","Moderado")))))</f>
        <v>Fuerte</v>
      </c>
      <c r="BD10" s="24" t="str">
        <f>IF(AZ10="","",(IF(BC10="Débil","Débil",IF(BC10="Moderado","Moderado",IF(AZ10="Débil","Débil","Fuerte")))))</f>
        <v>Fuerte</v>
      </c>
      <c r="BE10" s="24">
        <f>IF(BD10="","",(IF(BD10="Fuerte",2,IF(BD10="Moderado",1,0))))</f>
        <v>2</v>
      </c>
      <c r="BF10" s="247"/>
      <c r="BG10" s="243"/>
      <c r="BH10" s="243"/>
      <c r="BI10" s="239"/>
      <c r="BJ10" s="334"/>
      <c r="BK10" s="174" t="s">
        <v>353</v>
      </c>
      <c r="BL10" s="63">
        <v>0</v>
      </c>
      <c r="BM10" s="63">
        <v>0</v>
      </c>
      <c r="BN10" s="63">
        <v>0</v>
      </c>
      <c r="BO10" s="58"/>
      <c r="BP10" s="58"/>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c r="LW10" s="6"/>
      <c r="LX10" s="6"/>
      <c r="LY10" s="6"/>
      <c r="LZ10" s="6"/>
      <c r="MA10" s="6"/>
      <c r="MB10" s="6"/>
      <c r="MC10" s="6"/>
      <c r="MD10" s="6"/>
      <c r="ME10" s="6"/>
      <c r="MF10" s="6"/>
      <c r="MG10" s="6"/>
      <c r="MH10" s="6"/>
      <c r="MI10" s="6"/>
      <c r="MJ10" s="6"/>
      <c r="MK10" s="6" t="s">
        <v>94</v>
      </c>
      <c r="ML10" s="6"/>
      <c r="MM10" s="6" t="s">
        <v>102</v>
      </c>
      <c r="MN10" s="6"/>
      <c r="MO10" s="6"/>
      <c r="MP10" s="6" t="s">
        <v>103</v>
      </c>
      <c r="MQ10" s="6"/>
      <c r="MR10" s="6"/>
    </row>
    <row r="11" spans="1:356" ht="82.8" x14ac:dyDescent="0.3">
      <c r="A11" s="20">
        <v>2</v>
      </c>
      <c r="B11" s="30" t="s">
        <v>182</v>
      </c>
      <c r="C11" s="79" t="s">
        <v>181</v>
      </c>
      <c r="D11" s="20" t="s">
        <v>105</v>
      </c>
      <c r="E11" s="81" t="s">
        <v>350</v>
      </c>
      <c r="F11" s="20" t="s">
        <v>46</v>
      </c>
      <c r="G11" s="20"/>
      <c r="H11" s="20"/>
      <c r="I11" s="20"/>
      <c r="J11" s="20"/>
      <c r="K11" s="22">
        <f>IF(J11="X",5,IF(I11="X",4,IF(H11="X",3,IF(G11="X",2,IF(F11="X",1,0)))))</f>
        <v>1</v>
      </c>
      <c r="L11" s="102" t="str">
        <f>IF(K11=1,"RARA VEZ",IF(K11=2,"IMPROBABLE",IF(K11=3,"POSIBLE",IF(K11=4,"PROBABLE",IF(K11=5,"CASI SIEMPRE",FALSE)))))</f>
        <v>RARA VEZ</v>
      </c>
      <c r="M11" s="20" t="s">
        <v>46</v>
      </c>
      <c r="N11" s="20" t="s">
        <v>46</v>
      </c>
      <c r="O11" s="20" t="s">
        <v>46</v>
      </c>
      <c r="P11" s="20" t="s">
        <v>46</v>
      </c>
      <c r="Q11" s="20" t="s">
        <v>46</v>
      </c>
      <c r="R11" s="20"/>
      <c r="S11" s="20"/>
      <c r="T11" s="20"/>
      <c r="U11" s="20"/>
      <c r="V11" s="20" t="s">
        <v>46</v>
      </c>
      <c r="W11" s="20" t="s">
        <v>46</v>
      </c>
      <c r="X11" s="20" t="s">
        <v>46</v>
      </c>
      <c r="Y11" s="20"/>
      <c r="Z11" s="20"/>
      <c r="AA11" s="20"/>
      <c r="AB11" s="20"/>
      <c r="AC11" s="20"/>
      <c r="AD11" s="20"/>
      <c r="AE11" s="20"/>
      <c r="AF11" s="103">
        <f>COUNTIF(M11:AE11,"X")</f>
        <v>8</v>
      </c>
      <c r="AG11" s="103" t="str">
        <f>IF(AF11=0,"",(IF(AF11&gt;=12,"5",IF(AF11&gt;=6,"4",IF(AF11&lt;=5,"3","")))))</f>
        <v>4</v>
      </c>
      <c r="AH11" s="102" t="str">
        <f>IF(AG11=0,"",(IF(AG11="5","CATASTRÓFICO",IF(AG11="3","MODERADO",IF(AG11="4","MAYOR","")))))</f>
        <v>MAYOR</v>
      </c>
      <c r="AI11" s="104">
        <f>+(AG11*K11)</f>
        <v>4</v>
      </c>
      <c r="AJ11" s="18" t="str">
        <f>IF(AI11=0,"",IF(AI11="MAYOR","EXTREMO",IF(AH11="CASI SIEMPRE","EXTREMO",IF(AH11="CATASTRÓFICO","EXTREMO",IF(AI11="12M","EXTREMO",IF(AI11=4,"ALTO",IF(AI11=8,"ALTO",IF(AI11=9,"ALTO",IF(AI11=6,"MODERADO",IF(AI11=3,"MODERADO",IF(AI11=12,IF(AH11="MODERADO","ALTO","EXTREMO"),"EXTREMO")))))))))))</f>
        <v>ALTO</v>
      </c>
      <c r="AK11" s="30" t="s">
        <v>183</v>
      </c>
      <c r="AL11" s="20" t="s">
        <v>87</v>
      </c>
      <c r="AM11" s="21">
        <f>IF(ISBLANK(AL11),"",IF(AL11="Asignado",15,"0"))</f>
        <v>15</v>
      </c>
      <c r="AN11" s="20" t="s">
        <v>94</v>
      </c>
      <c r="AO11" s="21">
        <f>IF(ISBLANK(AN11),"",IF(AN11="Adecuado",15,"0"))</f>
        <v>15</v>
      </c>
      <c r="AP11" s="20" t="s">
        <v>88</v>
      </c>
      <c r="AQ11" s="21">
        <f>IF(ISBLANK(AP11),"",IF(AP11="Oportuna",15,"0"))</f>
        <v>15</v>
      </c>
      <c r="AR11" s="20" t="s">
        <v>89</v>
      </c>
      <c r="AS11" s="21">
        <f>IF(ISBLANK(AR11),"",IF(AR11="Prevenir",15,IF(AR11="Detectar",10,"0")))</f>
        <v>15</v>
      </c>
      <c r="AT11" s="20" t="s">
        <v>90</v>
      </c>
      <c r="AU11" s="21">
        <f>IF(ISBLANK(AT11),"",IF(AT11="Confiable",15,"0"))</f>
        <v>15</v>
      </c>
      <c r="AV11" s="20" t="s">
        <v>92</v>
      </c>
      <c r="AW11" s="21">
        <f>IF(ISBLANK(AV11),"",IF(AV11="Completa",10,IF(AV11="Incompleta",5,"0")))</f>
        <v>10</v>
      </c>
      <c r="AX11" s="22" t="s">
        <v>91</v>
      </c>
      <c r="AY11" s="21">
        <f>IF(ISBLANK(AX11),"",IF(AX11="Se Investigan y Resuelven Oportunamente",15,"0"))</f>
        <v>15</v>
      </c>
      <c r="AZ11" s="23" t="str">
        <f>IF(BA11&lt;86,"Débil",(IF(BA11&gt;=96,"Fuerte","Moderado")))</f>
        <v>Fuerte</v>
      </c>
      <c r="BA11" s="23">
        <f>SUM(AY11,AW11,AU11,AS11,AQ11,AO11,AM11)</f>
        <v>100</v>
      </c>
      <c r="BB11" s="23" t="s">
        <v>39</v>
      </c>
      <c r="BC11" s="23" t="str">
        <f>IF(ISBLANK(BB11),"",(IF(BB11="El control
no se ejecuta por parte del
responsable","Débil",(IF(BB11="El control se ejecuta de manera consistente por parte del responsable","Fuerte","Moderado")))))</f>
        <v>Fuerte</v>
      </c>
      <c r="BD11" s="24" t="str">
        <f>IF(AZ11="","",(IF(BC11="Débil","Débil",IF(BC11="Moderado","Moderado",IF(AZ11="Débil","Débil","Fuerte")))))</f>
        <v>Fuerte</v>
      </c>
      <c r="BE11" s="24">
        <f>IF(BD11="","",(IF(BD11="Fuerte",2,IF(BD11="Moderado",1,0))))</f>
        <v>2</v>
      </c>
      <c r="BF11" s="24">
        <f>IF(BG11="CASI SIEMPRE",5,IF(BG11="PROBABLE",4,IF(BG11="POSIBLE",3,IF(BG11="IMPROBABLE",2,IF(BG11="RARA VEZ",1,0)))))</f>
        <v>1</v>
      </c>
      <c r="BG11" s="20" t="str" cm="1">
        <f t="array" ref="BG11">IF(BE11=2,IF(L11="CASI SIEMPRE","POSIBLE",IF(L11="PROBABLE","IMPROBABLE","RARA VEZ")),IF(BE11=1,IF(L11="CASI SEGURO","PROBABLE",IF(L11="PROBABLE","POSIBLE",IF(L11="POSIBLE","IMPROBABLE","RARA VEZ"))),IF(BE11:BE11=0,L11,0)))</f>
        <v>RARA VEZ</v>
      </c>
      <c r="BH11" s="102" t="str">
        <f>AH11</f>
        <v>MAYOR</v>
      </c>
      <c r="BI11" s="105">
        <f>AVERAGE(BE11:BE11)</f>
        <v>2</v>
      </c>
      <c r="BJ11" s="106" t="str">
        <f>IF(BI11=0,"",IF(BG11="CASI SIEMPRE","EXTREMO",IF(BH11="CATASTRÓFICO","EXTREMO",IF(BI11="12M","EXTREMO",IF(BI11="12A","ALTO",IF(BI11=4,"ALTO",IF(BI11=8,"ALTO",IF(BI11=9,"ALTO",IF(BI11=6,"MODERADO",IF(BI11=3,"MODERADO","EXTREMO"))))))))))</f>
        <v>EXTREMO</v>
      </c>
      <c r="BK11" s="174" t="s">
        <v>184</v>
      </c>
      <c r="BL11" s="63">
        <v>0</v>
      </c>
      <c r="BM11" s="63">
        <v>0</v>
      </c>
      <c r="BN11" s="63">
        <v>0</v>
      </c>
      <c r="BO11" s="58"/>
      <c r="BP11" s="85"/>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c r="LW11" s="6"/>
      <c r="LX11" s="6"/>
      <c r="LY11" s="6"/>
      <c r="LZ11" s="6"/>
      <c r="MA11" s="6"/>
      <c r="MB11" s="6"/>
      <c r="MC11" s="6"/>
      <c r="MD11" s="6"/>
      <c r="ME11" s="6"/>
      <c r="MF11" s="6"/>
      <c r="MG11" s="6"/>
      <c r="MH11" s="6"/>
      <c r="MI11" s="6"/>
      <c r="MJ11" s="6"/>
      <c r="MK11" s="6"/>
      <c r="ML11" s="6"/>
      <c r="MM11" s="6"/>
      <c r="MN11" s="6"/>
      <c r="MO11" s="6"/>
      <c r="MP11" s="6"/>
      <c r="MQ11" s="6"/>
      <c r="MR11" s="6"/>
    </row>
    <row r="12" spans="1:356" x14ac:dyDescent="0.3">
      <c r="A12" s="5"/>
      <c r="B12" s="232" t="s">
        <v>106</v>
      </c>
      <c r="C12" s="233"/>
      <c r="D12" s="233"/>
      <c r="E12" s="234"/>
      <c r="F12" s="5"/>
      <c r="G12" s="5"/>
      <c r="H12" s="5"/>
      <c r="I12" s="5"/>
      <c r="J12" s="5"/>
      <c r="K12" s="31"/>
      <c r="L12" s="32"/>
      <c r="M12" s="5"/>
      <c r="N12" s="5"/>
      <c r="O12" s="43"/>
      <c r="P12" s="37"/>
      <c r="Q12" s="44"/>
      <c r="R12" s="37"/>
      <c r="S12" s="5"/>
      <c r="T12" s="5"/>
      <c r="U12" s="5"/>
      <c r="V12" s="5"/>
      <c r="W12" s="5"/>
      <c r="X12" s="5"/>
      <c r="Y12" s="5"/>
      <c r="Z12" s="5"/>
      <c r="AA12" s="5"/>
      <c r="AB12" s="5"/>
      <c r="AC12" s="5"/>
      <c r="AD12" s="5"/>
      <c r="AE12" s="5"/>
      <c r="AF12" s="5"/>
      <c r="AG12" s="33"/>
      <c r="AH12" s="32"/>
      <c r="AI12" s="5"/>
      <c r="AJ12" s="5"/>
      <c r="AK12" s="2"/>
      <c r="AL12" s="5"/>
      <c r="AM12" s="34"/>
      <c r="AN12" s="5"/>
      <c r="AO12" s="34"/>
      <c r="AP12" s="5"/>
      <c r="AQ12" s="34"/>
      <c r="AR12" s="5"/>
      <c r="AS12" s="34"/>
      <c r="AT12" s="5"/>
      <c r="AU12" s="34"/>
      <c r="AV12" s="5"/>
      <c r="AW12" s="34"/>
      <c r="AX12" s="5"/>
      <c r="AY12" s="34"/>
      <c r="AZ12" s="5"/>
      <c r="BA12" s="34"/>
      <c r="BB12" s="34"/>
      <c r="BC12" s="5"/>
      <c r="BD12" s="5"/>
      <c r="BE12" s="5"/>
      <c r="BF12" s="5"/>
      <c r="BG12" s="5"/>
      <c r="BH12" s="5"/>
      <c r="BI12" s="5"/>
      <c r="BJ12" s="5"/>
      <c r="BK12" s="5"/>
      <c r="BL12" s="5"/>
      <c r="BM12" s="5"/>
      <c r="BN12" s="5"/>
      <c r="BO12" s="5"/>
      <c r="BP12" s="5"/>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row>
    <row r="13" spans="1:356" ht="14.4" x14ac:dyDescent="0.3">
      <c r="B13" s="38" t="s">
        <v>107</v>
      </c>
      <c r="C13" s="38" t="s">
        <v>108</v>
      </c>
      <c r="D13" s="232" t="s">
        <v>109</v>
      </c>
      <c r="E13" s="234"/>
    </row>
    <row r="14" spans="1:356" ht="14.4" x14ac:dyDescent="0.3">
      <c r="B14" s="40" t="str">
        <f>+'[2]Direccionamiento Estratègico'!B14</f>
        <v>Carmen Lucy Espinosa Diaz</v>
      </c>
      <c r="C14" s="41" t="s">
        <v>176</v>
      </c>
      <c r="D14" s="235" t="s">
        <v>177</v>
      </c>
      <c r="E14" s="234"/>
    </row>
    <row r="15" spans="1:356" ht="14.4" x14ac:dyDescent="0.3">
      <c r="B15" s="40" t="str">
        <f>+B24</f>
        <v>Karolin Saldarriaga Angulo</v>
      </c>
      <c r="C15" s="41" t="str">
        <f>+C24</f>
        <v>Oficina de Planeación</v>
      </c>
      <c r="D15" s="235" t="s">
        <v>178</v>
      </c>
      <c r="E15" s="234"/>
    </row>
    <row r="16" spans="1:356" ht="14.4" x14ac:dyDescent="0.3">
      <c r="E16" s="45"/>
    </row>
    <row r="17" spans="2:5" ht="14.4" x14ac:dyDescent="0.3">
      <c r="B17" s="232" t="s">
        <v>113</v>
      </c>
      <c r="C17" s="233"/>
      <c r="D17" s="233"/>
      <c r="E17" s="234"/>
    </row>
    <row r="18" spans="2:5" ht="14.4" x14ac:dyDescent="0.3">
      <c r="B18" s="38" t="s">
        <v>107</v>
      </c>
      <c r="C18" s="38" t="s">
        <v>108</v>
      </c>
      <c r="D18" s="232" t="s">
        <v>109</v>
      </c>
      <c r="E18" s="234"/>
    </row>
    <row r="19" spans="2:5" ht="14.4" x14ac:dyDescent="0.3">
      <c r="B19" s="40" t="str">
        <f>+'[2]Direccionamiento Estratègico'!B20</f>
        <v>Diana Espinosa Calderòn</v>
      </c>
      <c r="C19" s="41" t="s">
        <v>114</v>
      </c>
      <c r="D19" s="235" t="s">
        <v>179</v>
      </c>
      <c r="E19" s="234"/>
    </row>
    <row r="20" spans="2:5" ht="14.4" x14ac:dyDescent="0.3">
      <c r="E20" s="46"/>
    </row>
    <row r="21" spans="2:5" ht="14.4" x14ac:dyDescent="0.3">
      <c r="E21" s="45"/>
    </row>
    <row r="22" spans="2:5" ht="14.4" x14ac:dyDescent="0.3">
      <c r="B22" s="232" t="s">
        <v>116</v>
      </c>
      <c r="C22" s="233"/>
      <c r="D22" s="233"/>
      <c r="E22" s="234"/>
    </row>
    <row r="23" spans="2:5" ht="14.4" x14ac:dyDescent="0.3">
      <c r="B23" s="38" t="s">
        <v>107</v>
      </c>
      <c r="C23" s="38" t="s">
        <v>108</v>
      </c>
      <c r="D23" s="232" t="s">
        <v>109</v>
      </c>
      <c r="E23" s="234"/>
    </row>
    <row r="24" spans="2:5" ht="14.4" x14ac:dyDescent="0.3">
      <c r="B24" s="47" t="str">
        <f>+'[2]Direccionamiento Estratègico'!B25</f>
        <v>Karolin Saldarriaga Angulo</v>
      </c>
      <c r="C24" s="41" t="s">
        <v>114</v>
      </c>
      <c r="D24" s="235" t="s">
        <v>117</v>
      </c>
      <c r="E24" s="234"/>
    </row>
    <row r="25" spans="2:5" ht="14.4" x14ac:dyDescent="0.3">
      <c r="B25" s="2"/>
      <c r="C25" s="2"/>
      <c r="D25" s="5"/>
      <c r="E25" s="2"/>
    </row>
    <row r="26" spans="2:5" ht="14.4" x14ac:dyDescent="0.3">
      <c r="B26" s="232" t="s">
        <v>118</v>
      </c>
      <c r="C26" s="233"/>
      <c r="D26" s="233"/>
      <c r="E26" s="234"/>
    </row>
    <row r="27" spans="2:5" ht="14.4" x14ac:dyDescent="0.3">
      <c r="B27" s="245" t="s">
        <v>119</v>
      </c>
      <c r="C27" s="233"/>
      <c r="D27" s="233"/>
      <c r="E27" s="234"/>
    </row>
  </sheetData>
  <mergeCells count="112">
    <mergeCell ref="AK5:BK5"/>
    <mergeCell ref="F4:BK4"/>
    <mergeCell ref="BH1:BK1"/>
    <mergeCell ref="BH2:BK3"/>
    <mergeCell ref="K2:BA2"/>
    <mergeCell ref="D3:J3"/>
    <mergeCell ref="K3:BA3"/>
    <mergeCell ref="A1:B3"/>
    <mergeCell ref="C1:C2"/>
    <mergeCell ref="D1:J2"/>
    <mergeCell ref="K1:BA1"/>
    <mergeCell ref="BB1:BC3"/>
    <mergeCell ref="BD1:BG3"/>
    <mergeCell ref="AZ6:BA8"/>
    <mergeCell ref="BB6:BC8"/>
    <mergeCell ref="BD6:BE8"/>
    <mergeCell ref="AN7:AO7"/>
    <mergeCell ref="AP7:AQ7"/>
    <mergeCell ref="AR7:AS7"/>
    <mergeCell ref="AT7:AU7"/>
    <mergeCell ref="MK5:MP5"/>
    <mergeCell ref="A6:A8"/>
    <mergeCell ref="B6:B8"/>
    <mergeCell ref="C6:C8"/>
    <mergeCell ref="D6:D8"/>
    <mergeCell ref="E6:E8"/>
    <mergeCell ref="F6:J6"/>
    <mergeCell ref="K6:L6"/>
    <mergeCell ref="M6:AF6"/>
    <mergeCell ref="AG6:AH6"/>
    <mergeCell ref="A4:E5"/>
    <mergeCell ref="BL4:BP5"/>
    <mergeCell ref="F5:AJ5"/>
    <mergeCell ref="BL6:BL8"/>
    <mergeCell ref="BM6:BM8"/>
    <mergeCell ref="BN6:BN8"/>
    <mergeCell ref="BO6:BO8"/>
    <mergeCell ref="BP6:BP8"/>
    <mergeCell ref="BF6:BG8"/>
    <mergeCell ref="BH6:BH8"/>
    <mergeCell ref="BI6:BJ8"/>
    <mergeCell ref="A9:A10"/>
    <mergeCell ref="C9:C10"/>
    <mergeCell ref="D9:D10"/>
    <mergeCell ref="E9:E10"/>
    <mergeCell ref="F9:F10"/>
    <mergeCell ref="G9:G10"/>
    <mergeCell ref="AV7:AW7"/>
    <mergeCell ref="AX7:AY7"/>
    <mergeCell ref="AL8:AM8"/>
    <mergeCell ref="AN8:AO8"/>
    <mergeCell ref="AP8:AQ8"/>
    <mergeCell ref="AR8:AS8"/>
    <mergeCell ref="AT8:AU8"/>
    <mergeCell ref="AV8:AW8"/>
    <mergeCell ref="AX8:AY8"/>
    <mergeCell ref="K7:K8"/>
    <mergeCell ref="L7:L8"/>
    <mergeCell ref="AF7:AF8"/>
    <mergeCell ref="AG7:AG8"/>
    <mergeCell ref="AH7:AH8"/>
    <mergeCell ref="AL7:AM7"/>
    <mergeCell ref="AI6:AJ8"/>
    <mergeCell ref="AK6:AK8"/>
    <mergeCell ref="AL6:AY6"/>
    <mergeCell ref="N9:N10"/>
    <mergeCell ref="O9:O10"/>
    <mergeCell ref="P9:P10"/>
    <mergeCell ref="Q9:Q10"/>
    <mergeCell ref="R9:R10"/>
    <mergeCell ref="S9:S10"/>
    <mergeCell ref="AC9:AC10"/>
    <mergeCell ref="AD9:AD10"/>
    <mergeCell ref="AE9:AE10"/>
    <mergeCell ref="I9:I10"/>
    <mergeCell ref="J9:J10"/>
    <mergeCell ref="K9:K10"/>
    <mergeCell ref="L9:L10"/>
    <mergeCell ref="M9:M10"/>
    <mergeCell ref="Z9:Z10"/>
    <mergeCell ref="AA9:AA10"/>
    <mergeCell ref="AB9:AB10"/>
    <mergeCell ref="T9:T10"/>
    <mergeCell ref="U9:U10"/>
    <mergeCell ref="V9:V10"/>
    <mergeCell ref="W9:W10"/>
    <mergeCell ref="X9:X10"/>
    <mergeCell ref="Y9:Y10"/>
    <mergeCell ref="B22:E22"/>
    <mergeCell ref="D23:E23"/>
    <mergeCell ref="D24:E24"/>
    <mergeCell ref="B26:E26"/>
    <mergeCell ref="B27:E27"/>
    <mergeCell ref="BK6:BK8"/>
    <mergeCell ref="D13:E13"/>
    <mergeCell ref="D14:E14"/>
    <mergeCell ref="D15:E15"/>
    <mergeCell ref="B17:E17"/>
    <mergeCell ref="D18:E18"/>
    <mergeCell ref="D19:E19"/>
    <mergeCell ref="BG9:BG10"/>
    <mergeCell ref="BH9:BH10"/>
    <mergeCell ref="BI9:BI10"/>
    <mergeCell ref="BJ9:BJ10"/>
    <mergeCell ref="B12:E12"/>
    <mergeCell ref="AF9:AF10"/>
    <mergeCell ref="AG9:AG10"/>
    <mergeCell ref="AH9:AH10"/>
    <mergeCell ref="AI9:AI10"/>
    <mergeCell ref="AJ9:AJ10"/>
    <mergeCell ref="BF9:BF10"/>
    <mergeCell ref="H9:H10"/>
  </mergeCells>
  <conditionalFormatting sqref="K9 K11">
    <cfRule type="cellIs" dxfId="324" priority="11" operator="equal">
      <formula>3</formula>
    </cfRule>
    <cfRule type="cellIs" dxfId="323" priority="9" operator="equal">
      <formula>5</formula>
    </cfRule>
    <cfRule type="cellIs" dxfId="322" priority="10" operator="equal">
      <formula>4</formula>
    </cfRule>
    <cfRule type="cellIs" dxfId="321" priority="12" operator="equal">
      <formula>2</formula>
    </cfRule>
    <cfRule type="cellIs" dxfId="320" priority="13" operator="equal">
      <formula>1</formula>
    </cfRule>
  </conditionalFormatting>
  <conditionalFormatting sqref="L9 L11">
    <cfRule type="cellIs" dxfId="319" priority="4" operator="equal">
      <formula>"CASI SIEMPRE"</formula>
    </cfRule>
    <cfRule type="cellIs" dxfId="318" priority="5" operator="equal">
      <formula>"PROBABLE"</formula>
    </cfRule>
    <cfRule type="cellIs" dxfId="317" priority="6" operator="equal">
      <formula>"POSIBLE"</formula>
    </cfRule>
    <cfRule type="cellIs" dxfId="316" priority="7" operator="equal">
      <formula>"RARA VEZ"</formula>
    </cfRule>
    <cfRule type="cellIs" dxfId="315" priority="8" operator="equal">
      <formula>"IMPROBABLE"</formula>
    </cfRule>
  </conditionalFormatting>
  <conditionalFormatting sqref="AF9:AG9 AF11:AG11">
    <cfRule type="cellIs" dxfId="314" priority="14" operator="greaterThanOrEqual">
      <formula>12</formula>
    </cfRule>
    <cfRule type="cellIs" dxfId="313" priority="15" operator="between">
      <formula>6</formula>
      <formula>11</formula>
    </cfRule>
    <cfRule type="cellIs" dxfId="312" priority="16" operator="between">
      <formula>1</formula>
      <formula>5</formula>
    </cfRule>
  </conditionalFormatting>
  <conditionalFormatting sqref="AH9 BH9 AH11 BH11">
    <cfRule type="cellIs" dxfId="311" priority="19" operator="equal">
      <formula>"MODERADO"</formula>
    </cfRule>
    <cfRule type="cellIs" dxfId="310" priority="18" operator="equal">
      <formula>"MAYOR"</formula>
    </cfRule>
  </conditionalFormatting>
  <conditionalFormatting sqref="AJ9:AJ11">
    <cfRule type="containsText" dxfId="309" priority="44" operator="containsText" text="EXTREMO">
      <formula>NOT(ISERROR(SEARCH(("EXTREMO"),(AJ9))))</formula>
    </cfRule>
    <cfRule type="containsText" dxfId="308" priority="43" operator="containsText" text="MODERADO">
      <formula>NOT(ISERROR(SEARCH(("MODERADO"),(AJ9))))</formula>
    </cfRule>
    <cfRule type="containsText" dxfId="307" priority="45" operator="containsText" text="ALTO">
      <formula>NOT(ISERROR(SEARCH(("ALTO"),(AJ9))))</formula>
    </cfRule>
  </conditionalFormatting>
  <conditionalFormatting sqref="AM9:AM11 AO9:AO11 AQ9:AQ11 AS9:AS11 AU9:AU11 AY9:AY11">
    <cfRule type="cellIs" dxfId="306" priority="28" stopIfTrue="1" operator="equal">
      <formula>10</formula>
    </cfRule>
    <cfRule type="cellIs" dxfId="305" priority="27" operator="equal">
      <formula>""""""</formula>
    </cfRule>
    <cfRule type="cellIs" dxfId="304" priority="29" operator="equal">
      <formula>0</formula>
    </cfRule>
    <cfRule type="cellIs" dxfId="303" priority="30" stopIfTrue="1" operator="equal">
      <formula>15</formula>
    </cfRule>
  </conditionalFormatting>
  <conditionalFormatting sqref="AW9:AW11">
    <cfRule type="cellIs" dxfId="302" priority="23" stopIfTrue="1" operator="equal">
      <formula>10</formula>
    </cfRule>
    <cfRule type="cellIs" dxfId="301" priority="22" operator="equal">
      <formula>0</formula>
    </cfRule>
    <cfRule type="cellIs" dxfId="300" priority="21" stopIfTrue="1" operator="equal">
      <formula>5</formula>
    </cfRule>
    <cfRule type="cellIs" dxfId="299" priority="20" operator="equal">
      <formula>""""""</formula>
    </cfRule>
  </conditionalFormatting>
  <conditionalFormatting sqref="AZ9:AZ11 BC9:BC11">
    <cfRule type="cellIs" dxfId="298" priority="24" operator="equal">
      <formula>"DÉBIL"</formula>
    </cfRule>
    <cfRule type="cellIs" dxfId="297" priority="25" operator="equal">
      <formula>"MODERADO"</formula>
    </cfRule>
    <cfRule type="cellIs" dxfId="296" priority="26" operator="equal">
      <formula>"FUERTE"</formula>
    </cfRule>
  </conditionalFormatting>
  <conditionalFormatting sqref="BA9:BB11">
    <cfRule type="cellIs" dxfId="295" priority="31" operator="greaterThanOrEqual">
      <formula>96</formula>
    </cfRule>
    <cfRule type="cellIs" dxfId="294" priority="32" operator="between">
      <formula>86</formula>
      <formula>95</formula>
    </cfRule>
    <cfRule type="cellIs" dxfId="293" priority="33" operator="between">
      <formula>0</formula>
      <formula>85</formula>
    </cfRule>
  </conditionalFormatting>
  <conditionalFormatting sqref="BD9:BD11">
    <cfRule type="containsBlanks" dxfId="292" priority="34">
      <formula>LEN(TRIM(BD9))=0</formula>
    </cfRule>
    <cfRule type="containsText" dxfId="291" priority="36" operator="containsText" text="Moderado">
      <formula>NOT(ISERROR(SEARCH(("Moderado"),(BD9))))</formula>
    </cfRule>
    <cfRule type="containsText" dxfId="290" priority="37" operator="containsText" text="Debil">
      <formula>NOT(ISERROR(SEARCH(("Debil"),(BD9))))</formula>
    </cfRule>
    <cfRule type="containsText" dxfId="289" priority="35" operator="containsText" text="FUERTE">
      <formula>NOT(ISERROR(SEARCH(("FUERTE"),(BD9))))</formula>
    </cfRule>
  </conditionalFormatting>
  <conditionalFormatting sqref="BG9:BG11">
    <cfRule type="containsText" dxfId="288" priority="38" operator="containsText" text="RARA VEZ">
      <formula>NOT(ISERROR(SEARCH(("RARA VEZ"),(BG9))))</formula>
    </cfRule>
    <cfRule type="containsText" dxfId="287" priority="39" operator="containsText" text="IMPROBABLE">
      <formula>NOT(ISERROR(SEARCH(("IMPROBABLE"),(BG9))))</formula>
    </cfRule>
    <cfRule type="containsText" dxfId="286" priority="41" operator="containsText" text="PROBABLE">
      <formula>NOT(ISERROR(SEARCH(("PROBABLE"),(BG9))))</formula>
    </cfRule>
    <cfRule type="containsText" dxfId="285" priority="42" operator="containsText" text="CASI SIEMPRE">
      <formula>NOT(ISERROR(SEARCH(("CASI SIEMPRE"),(BG9))))</formula>
    </cfRule>
    <cfRule type="containsText" dxfId="284" priority="40" operator="containsText" text="POSIBLE">
      <formula>NOT(ISERROR(SEARCH(("POSIBLE"),(BG9))))</formula>
    </cfRule>
  </conditionalFormatting>
  <conditionalFormatting sqref="BH9 AH9:AH11 BH11">
    <cfRule type="cellIs" dxfId="283" priority="17" operator="equal">
      <formula>"CATASTRÓFICO"</formula>
    </cfRule>
  </conditionalFormatting>
  <conditionalFormatting sqref="BJ9 BJ11">
    <cfRule type="containsText" dxfId="282" priority="2" operator="containsText" text="EXTREMO">
      <formula>NOT(ISERROR(SEARCH(("EXTREMO"),(BJ9))))</formula>
    </cfRule>
    <cfRule type="containsText" dxfId="281" priority="3" operator="containsText" text="MODERADO">
      <formula>NOT(ISERROR(SEARCH(("MODERADO"),(BJ9))))</formula>
    </cfRule>
    <cfRule type="containsText" dxfId="280" priority="1" operator="containsText" text="ALTO">
      <formula>NOT(ISERROR(SEARCH(("ALTO"),(BJ9))))</formula>
    </cfRule>
  </conditionalFormatting>
  <dataValidations count="9">
    <dataValidation type="list" allowBlank="1" showErrorMessage="1" sqref="BB9:BB11" xr:uid="{5FFA1628-1A49-4C97-87F7-886136EB3A4B}">
      <formula1>$MI$6:$MI$9</formula1>
    </dataValidation>
    <dataValidation type="list" allowBlank="1" showErrorMessage="1" sqref="AX9:AX11" xr:uid="{48E6EBF8-174E-4218-986E-0AB820B3A8FC}">
      <formula1>$MO$8:$MO$9</formula1>
    </dataValidation>
    <dataValidation type="list" allowBlank="1" showErrorMessage="1" sqref="AV9:AV11" xr:uid="{4326DA37-2D2B-4D89-888C-BC9BBB58DED2}">
      <formula1>$MP$8:$MP$10</formula1>
    </dataValidation>
    <dataValidation type="list" allowBlank="1" showErrorMessage="1" sqref="AP9:AP11" xr:uid="{B6842A79-05D8-46E6-80D9-D79FEE2F16CB}">
      <formula1>$ML$8:$ML$9</formula1>
    </dataValidation>
    <dataValidation type="list" allowBlank="1" showErrorMessage="1" sqref="AN9:AN11" xr:uid="{F7F5EC7F-F420-4CA9-83AA-D875BA1E92CD}">
      <formula1>$MK$10</formula1>
    </dataValidation>
    <dataValidation type="list" allowBlank="1" showErrorMessage="1" sqref="AL9:AL11" xr:uid="{8F6EB168-A37E-4B5A-85D9-572219D6F728}">
      <formula1>$MK$8:$MK$9</formula1>
    </dataValidation>
    <dataValidation type="list" allowBlank="1" showErrorMessage="1" sqref="AT9:AT11" xr:uid="{F7D84DAD-8D24-4127-AEE8-7165EDFBDDE2}">
      <formula1>$MN$8:$MN$9</formula1>
    </dataValidation>
    <dataValidation type="list" allowBlank="1" showErrorMessage="1" sqref="AR9:AR11" xr:uid="{9D70C3BA-8CCF-483D-806D-E417C0CD1874}">
      <formula1>$MM$8:$MM$10</formula1>
    </dataValidation>
    <dataValidation type="list" allowBlank="1" showInputMessage="1" showErrorMessage="1" prompt="ERROR - NO ADMITE VALOR DIFERENTE AL DE LA LISTA DESPLEGABLE (X)" sqref="F9:J9 M9:AE9 F11:J11 M11:AE11" xr:uid="{BC96E16F-C5B6-4915-B7A3-0A93A943843B}">
      <formula1>$MQ$6</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Gestiòn Conservaciòn Patrimonio</vt:lpstr>
      <vt:lpstr>Gestiòn Fomento Arte y cultura</vt:lpstr>
      <vt:lpstr>Gestiòn de Economia Cultural</vt:lpstr>
      <vt:lpstr>Gestiòn Juridica y Contractual</vt:lpstr>
      <vt:lpstr>Gestiòn Documental</vt:lpstr>
      <vt:lpstr>Seguimiento y Evaluaciòn</vt:lpstr>
      <vt:lpstr>Atenciòn al ciudadano</vt:lpstr>
      <vt:lpstr>Talento Humano </vt:lpstr>
      <vt:lpstr>Planeaciòn y gestiòn Institucio</vt:lpstr>
      <vt:lpstr>Administrativo y Financieros</vt:lpstr>
      <vt:lpstr>Tec de la informaciòn</vt:lpstr>
      <vt:lpstr>Gestiòn de Comunincaciones Estr</vt:lpstr>
      <vt:lpstr>Direccionamiento Estratègico</vt:lpstr>
      <vt:lpstr>Sistemas integrados de gestiòn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GRUPO ABACOSAS</dc:creator>
  <cp:lastModifiedBy>GRUPO ABACOSAS</cp:lastModifiedBy>
  <cp:lastPrinted>2025-08-08T01:12:51Z</cp:lastPrinted>
  <dcterms:created xsi:type="dcterms:W3CDTF">2025-07-24T21:56:34Z</dcterms:created>
  <dcterms:modified xsi:type="dcterms:W3CDTF">2025-09-30T03:14:41Z</dcterms:modified>
</cp:coreProperties>
</file>